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32760" windowHeight="8475" activeTab="0"/>
  </bookViews>
  <sheets>
    <sheet name="Impresso" sheetId="1" r:id="rId1"/>
    <sheet name="Parâmetros" sheetId="2" state="veryHidden" r:id="rId2"/>
  </sheets>
  <definedNames>
    <definedName name="_xlnm.Print_Area" localSheetId="0">'Impresso'!$B$19:$N$87</definedName>
  </definedNames>
  <calcPr fullCalcOnLoad="1"/>
</workbook>
</file>

<file path=xl/comments1.xml><?xml version="1.0" encoding="utf-8"?>
<comments xmlns="http://schemas.openxmlformats.org/spreadsheetml/2006/main">
  <authors>
    <author>Jos? Pessoa</author>
  </authors>
  <commentList>
    <comment ref="D22" authorId="0">
      <text>
        <r>
          <rPr>
            <b/>
            <sz val="8"/>
            <rFont val="Tahoma"/>
            <family val="2"/>
          </rPr>
          <t>Entre com o valor bruto a ser recebido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Este é um texto modelo que deve ser modificado para refletir a sua realidade</t>
        </r>
      </text>
    </comment>
    <comment ref="I34" authorId="0">
      <text>
        <r>
          <rPr>
            <b/>
            <sz val="8"/>
            <rFont val="Tahoma"/>
            <family val="2"/>
          </rPr>
          <t>Preencher com os nomes do Coordenador e do Programa</t>
        </r>
      </text>
    </comment>
    <comment ref="D73" authorId="0">
      <text>
        <r>
          <rPr>
            <b/>
            <sz val="8"/>
            <rFont val="Tahoma"/>
            <family val="2"/>
          </rPr>
          <t>Entre com o valor bruto a ser recebido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Este é um texto modelo que deve ser modificado para refletir a sua realidade</t>
        </r>
      </text>
    </comment>
    <comment ref="B78" authorId="0">
      <text>
        <r>
          <rPr>
            <b/>
            <sz val="8"/>
            <rFont val="Tahoma"/>
            <family val="2"/>
          </rPr>
          <t>Preencha com os seus dados pessoais</t>
        </r>
      </text>
    </comment>
    <comment ref="I85" authorId="0">
      <text>
        <r>
          <rPr>
            <b/>
            <sz val="8"/>
            <rFont val="Tahoma"/>
            <family val="2"/>
          </rPr>
          <t>Preencher com os nomes do Coordenador e do Programa</t>
        </r>
      </text>
    </comment>
  </commentList>
</comments>
</file>

<file path=xl/sharedStrings.xml><?xml version="1.0" encoding="utf-8"?>
<sst xmlns="http://schemas.openxmlformats.org/spreadsheetml/2006/main" count="146" uniqueCount="99">
  <si>
    <t>R e c i b o</t>
  </si>
  <si>
    <t>nº empenho-SIAF</t>
  </si>
  <si>
    <t>Total Bruto</t>
  </si>
  <si>
    <t>Descontos</t>
  </si>
  <si>
    <t>Líquido a Pagar</t>
  </si>
  <si>
    <t>INSS</t>
  </si>
  <si>
    <t>I.R.R.F.</t>
  </si>
  <si>
    <t>I.S.S.</t>
  </si>
  <si>
    <t>Dados do Credor:</t>
  </si>
  <si>
    <t>Certifico que os serviços foram prestados</t>
  </si>
  <si>
    <t>Nome:</t>
  </si>
  <si>
    <t xml:space="preserve">Em, </t>
  </si>
  <si>
    <t>Fone:</t>
  </si>
  <si>
    <t>Endereço:</t>
  </si>
  <si>
    <t>Bairro</t>
  </si>
  <si>
    <t>Cidade</t>
  </si>
  <si>
    <t>Estado:</t>
  </si>
  <si>
    <t>CEP:</t>
  </si>
  <si>
    <t>PIS/PASEP:</t>
  </si>
  <si>
    <t>Instituição:</t>
  </si>
  <si>
    <t>RG:</t>
  </si>
  <si>
    <t>CPF:</t>
  </si>
  <si>
    <t>Coordenado do Programa &lt;nome do programa&gt;</t>
  </si>
  <si>
    <t>&lt;nome do coordenador&gt;</t>
  </si>
  <si>
    <t>Recebi da Universidade Estadual de Londrina, a importância líquida de R$XXX, XX (xxxxxxxx x xxxxxxxxx x xxxxx reais), referente a nono noonoomo monomo mmmnomo momonomo omomnomo nomomn. Por ser a expressão da verdade, firmo(amos) o presente em 2 (duas) vias de igual teor.</t>
  </si>
  <si>
    <t>Teto</t>
  </si>
  <si>
    <t>Piso</t>
  </si>
  <si>
    <t>Taxa</t>
  </si>
  <si>
    <t>Sobre o Total Bruto</t>
  </si>
  <si>
    <t>Sobre o Total Bruto - INSS</t>
  </si>
  <si>
    <t xml:space="preserve">Londrina, </t>
  </si>
  <si>
    <t>Serviço</t>
  </si>
  <si>
    <t>Ítem</t>
  </si>
  <si>
    <t>Alíquota</t>
  </si>
  <si>
    <t>Tradução de artigos</t>
  </si>
  <si>
    <t>17.02</t>
  </si>
  <si>
    <t>Revisão de texto</t>
  </si>
  <si>
    <t>Digitação</t>
  </si>
  <si>
    <t>Transcrição de fitas</t>
  </si>
  <si>
    <t>Levantamento de dados</t>
  </si>
  <si>
    <t>17.01</t>
  </si>
  <si>
    <t>Participação em banca examinadora de defesa de dissertação ou tese</t>
  </si>
  <si>
    <t>8.02</t>
  </si>
  <si>
    <t>Participação em banca de qualificação</t>
  </si>
  <si>
    <t>Orientação em banca</t>
  </si>
  <si>
    <t>Proferir palestras</t>
  </si>
  <si>
    <t>Assessoria em projetos</t>
  </si>
  <si>
    <t>Programação</t>
  </si>
  <si>
    <t>1.02</t>
  </si>
  <si>
    <t>Diagramação e editoração</t>
  </si>
  <si>
    <t>1.06</t>
  </si>
  <si>
    <t>Manutenção de sites</t>
  </si>
  <si>
    <t>1.08</t>
  </si>
  <si>
    <t>Criação de Portal e site</t>
  </si>
  <si>
    <t>Ministrar aulas</t>
  </si>
  <si>
    <t>8.01</t>
  </si>
  <si>
    <t>Taxas I.S.S.</t>
  </si>
  <si>
    <t>Selecionar o serviço prestado pelo Credor aqui</t>
  </si>
  <si>
    <t>Desconto</t>
  </si>
  <si>
    <t>Valor de INSS pré estabelecido:</t>
  </si>
  <si>
    <t>Dados do Credor</t>
  </si>
  <si>
    <t>Bairro:</t>
  </si>
  <si>
    <t>Cidade:</t>
  </si>
  <si>
    <t>Data de expedição:</t>
  </si>
  <si>
    <t>Órgão exp.:</t>
  </si>
  <si>
    <t>SiglaUF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</si>
  <si>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</si>
  <si>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</si>
  <si>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</si>
  <si>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</si>
  <si>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</si>
  <si>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</si>
  <si>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</si>
  <si>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</si>
  <si>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</si>
  <si>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</si>
  <si>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</si>
  <si>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</si>
  <si>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</si>
  <si>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</si>
  <si>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</si>
  <si>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</si>
  <si>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</si>
  <si>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</si>
  <si>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</si>
  <si>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</si>
  <si>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</si>
  <si>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</si>
  <si>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</si>
  <si>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</si>
  <si>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</si>
  <si>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</si>
  <si>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</si>
  <si>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UF:</t>
  </si>
  <si>
    <t xml:space="preserve">Endereço: </t>
  </si>
  <si>
    <t xml:space="preserve">RG: </t>
  </si>
  <si>
    <t>Pessoa Física (autônomo) sem cadastro no Município de Londrina</t>
  </si>
  <si>
    <t>nº empenho-SIAFIC</t>
  </si>
  <si>
    <t>9.28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</si>
</sst>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 \ mmmm\,\ yyyy"/>
    <numFmt numFmtId="173" formatCode="dd\ \ mmmm\ &quot;de&quot;\ yyyy"/>
    <numFmt numFmtId="174" formatCode="&quot;Londrina,&quot;\ dd\ \ &quot;de&quot;\ mmmm\ &quot;de&quot;\ yyyy&quot;.&quot;"/>
    <numFmt numFmtId="175" formatCode="&quot;R$ &quot;#,##0.00"/>
    <numFmt numFmtId="176" formatCode="00000\-000"/>
    <numFmt numFmtId="177" formatCode="000000000\-00"/>
    <numFmt numFmtId="178" formatCode="00000"/>
    <numFmt numFmtId="179" formatCode="0.0%"/>
    <numFmt numFmtId="180" formatCode="\ dd\ \ &quot;de&quot;\ mmmm\ &quot;de&quot;\ yyyy&quot;.&quot;"/>
    <numFmt numFmtId="181" formatCode="[$-416]dddd\,\ d&quot; de &quot;mmmm&quot; de &quot;yyyy"/>
    <numFmt numFmtId="182" formatCode="[&lt;=9999999]\(##\)\ ####\-####;\(##\)\ #\ ####\-####"/>
    <numFmt numFmtId="183" formatCode="[&lt;=9999999999]\(##\)\ ####\-####;\(##\)\ #\ ####\-####"/>
    <numFmt numFmtId="184" formatCode="0##&quot;.&quot;###&quot;.&quot;###\-##"/>
    <numFmt numFmtId="185" formatCode="0.0"/>
  </numFmts>
  <fonts count="45">
    <font>
      <sz val="10"/>
      <name val="Times New Roman"/>
      <family val="0"/>
    </font>
    <font>
      <sz val="8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75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0" borderId="0" xfId="0" applyFont="1" applyAlignment="1">
      <alignment/>
    </xf>
    <xf numFmtId="175" fontId="1" fillId="0" borderId="14" xfId="0" applyNumberFormat="1" applyFont="1" applyBorder="1" applyAlignment="1">
      <alignment/>
    </xf>
    <xf numFmtId="175" fontId="1" fillId="0" borderId="15" xfId="0" applyNumberFormat="1" applyFont="1" applyBorder="1" applyAlignment="1">
      <alignment/>
    </xf>
    <xf numFmtId="179" fontId="1" fillId="0" borderId="15" xfId="0" applyNumberFormat="1" applyFont="1" applyBorder="1" applyAlignment="1">
      <alignment/>
    </xf>
    <xf numFmtId="174" fontId="0" fillId="0" borderId="16" xfId="0" applyNumberFormat="1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7" fillId="0" borderId="0" xfId="0" applyFont="1" applyAlignment="1" applyProtection="1">
      <alignment horizontal="right" vertical="top"/>
      <protection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9" fontId="1" fillId="0" borderId="15" xfId="0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0" fontId="1" fillId="0" borderId="20" xfId="0" applyFont="1" applyBorder="1" applyAlignment="1">
      <alignment/>
    </xf>
    <xf numFmtId="170" fontId="1" fillId="0" borderId="10" xfId="44" applyFont="1" applyBorder="1" applyAlignment="1">
      <alignment/>
    </xf>
    <xf numFmtId="179" fontId="1" fillId="0" borderId="10" xfId="48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5" fontId="0" fillId="0" borderId="0" xfId="0" applyNumberFormat="1" applyFont="1" applyAlignment="1" applyProtection="1">
      <alignment/>
      <protection/>
    </xf>
    <xf numFmtId="4" fontId="1" fillId="0" borderId="10" xfId="0" applyNumberFormat="1" applyFont="1" applyBorder="1" applyAlignment="1">
      <alignment/>
    </xf>
    <xf numFmtId="2" fontId="0" fillId="0" borderId="21" xfId="44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0" fontId="1" fillId="0" borderId="0" xfId="0" applyFont="1" applyAlignment="1">
      <alignment horizontal="right"/>
    </xf>
    <xf numFmtId="175" fontId="0" fillId="0" borderId="10" xfId="0" applyNumberFormat="1" applyBorder="1" applyAlignment="1" applyProtection="1">
      <alignment horizontal="center"/>
      <protection/>
    </xf>
    <xf numFmtId="174" fontId="0" fillId="0" borderId="16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9" fontId="1" fillId="0" borderId="23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 applyProtection="1">
      <alignment wrapText="1"/>
      <protection/>
    </xf>
    <xf numFmtId="1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184" fontId="0" fillId="0" borderId="0" xfId="0" applyNumberFormat="1" applyBorder="1" applyAlignment="1" applyProtection="1">
      <alignment horizontal="left"/>
      <protection/>
    </xf>
    <xf numFmtId="176" fontId="0" fillId="0" borderId="0" xfId="0" applyNumberFormat="1" applyBorder="1" applyAlignment="1" applyProtection="1">
      <alignment horizontal="left" vertical="center"/>
      <protection/>
    </xf>
    <xf numFmtId="176" fontId="0" fillId="0" borderId="16" xfId="0" applyNumberForma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right" vertical="top"/>
      <protection/>
    </xf>
    <xf numFmtId="180" fontId="0" fillId="0" borderId="0" xfId="0" applyNumberForma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center" vertical="center"/>
      <protection/>
    </xf>
    <xf numFmtId="175" fontId="0" fillId="0" borderId="1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justify" vertical="top" wrapText="1"/>
      <protection/>
    </xf>
    <xf numFmtId="0" fontId="0" fillId="0" borderId="20" xfId="0" applyBorder="1" applyAlignment="1" applyProtection="1">
      <alignment horizontal="justify" vertical="top" wrapText="1"/>
      <protection/>
    </xf>
    <xf numFmtId="0" fontId="0" fillId="0" borderId="18" xfId="0" applyBorder="1" applyAlignment="1" applyProtection="1">
      <alignment horizontal="justify" vertical="top" wrapText="1"/>
      <protection/>
    </xf>
    <xf numFmtId="174" fontId="0" fillId="0" borderId="11" xfId="0" applyNumberFormat="1" applyBorder="1" applyAlignment="1" applyProtection="1">
      <alignment horizontal="right" vertical="top"/>
      <protection/>
    </xf>
    <xf numFmtId="174" fontId="0" fillId="0" borderId="0" xfId="0" applyNumberFormat="1" applyBorder="1" applyAlignment="1" applyProtection="1">
      <alignment horizontal="right" vertical="top"/>
      <protection/>
    </xf>
    <xf numFmtId="0" fontId="3" fillId="0" borderId="23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3" fontId="0" fillId="0" borderId="0" xfId="0" applyNumberFormat="1" applyBorder="1" applyAlignment="1" applyProtection="1">
      <alignment horizontal="left"/>
      <protection/>
    </xf>
    <xf numFmtId="183" fontId="0" fillId="0" borderId="16" xfId="0" applyNumberForma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right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justify" vertical="top" wrapText="1"/>
      <protection locked="0"/>
    </xf>
    <xf numFmtId="0" fontId="0" fillId="0" borderId="20" xfId="0" applyBorder="1" applyAlignment="1" applyProtection="1">
      <alignment horizontal="justify" vertical="top" wrapText="1"/>
      <protection locked="0"/>
    </xf>
    <xf numFmtId="0" fontId="0" fillId="0" borderId="18" xfId="0" applyBorder="1" applyAlignment="1" applyProtection="1">
      <alignment horizontal="justify" vertical="top" wrapText="1"/>
      <protection locked="0"/>
    </xf>
    <xf numFmtId="0" fontId="3" fillId="0" borderId="24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/>
    </xf>
    <xf numFmtId="175" fontId="0" fillId="0" borderId="10" xfId="0" applyNumberForma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80" fontId="0" fillId="0" borderId="0" xfId="0" applyNumberFormat="1" applyBorder="1" applyAlignment="1" applyProtection="1">
      <alignment horizontal="left" vertical="top"/>
      <protection hidden="1" locked="0"/>
    </xf>
    <xf numFmtId="0" fontId="0" fillId="0" borderId="1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74" fontId="0" fillId="0" borderId="11" xfId="0" applyNumberFormat="1" applyBorder="1" applyAlignment="1" applyProtection="1">
      <alignment horizontal="right" vertical="top"/>
      <protection hidden="1"/>
    </xf>
    <xf numFmtId="174" fontId="0" fillId="0" borderId="0" xfId="0" applyNumberFormat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3" fontId="0" fillId="0" borderId="22" xfId="0" applyNumberFormat="1" applyBorder="1" applyAlignment="1" applyProtection="1">
      <alignment horizontal="left"/>
      <protection locked="0"/>
    </xf>
    <xf numFmtId="184" fontId="0" fillId="0" borderId="22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4" fontId="0" fillId="0" borderId="22" xfId="0" applyNumberFormat="1" applyBorder="1" applyAlignment="1" applyProtection="1">
      <alignment horizontal="left"/>
      <protection locked="0"/>
    </xf>
    <xf numFmtId="1" fontId="0" fillId="0" borderId="22" xfId="0" applyNumberFormat="1" applyBorder="1" applyAlignment="1" applyProtection="1">
      <alignment horizontal="left"/>
      <protection locked="0"/>
    </xf>
    <xf numFmtId="176" fontId="0" fillId="0" borderId="22" xfId="0" applyNumberFormat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TaxasISS" displayName="tbTaxasISS" ref="G3:I19" comment="" totalsRowShown="0">
  <autoFilter ref="G3:I19"/>
  <tableColumns count="3">
    <tableColumn id="1" name="Serviço"/>
    <tableColumn id="2" name="Ítem"/>
    <tableColumn id="3" name="Alíquot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7"/>
  <sheetViews>
    <sheetView showGridLines="0" tabSelected="1" workbookViewId="0" topLeftCell="A1">
      <selection activeCell="M2" sqref="M2"/>
    </sheetView>
  </sheetViews>
  <sheetFormatPr defaultColWidth="9.33203125" defaultRowHeight="12.75"/>
  <cols>
    <col min="1" max="1" width="3.33203125" style="11" customWidth="1"/>
    <col min="2" max="2" width="11.66015625" style="11" bestFit="1" customWidth="1"/>
    <col min="3" max="3" width="5.83203125" style="11" customWidth="1"/>
    <col min="4" max="4" width="15.83203125" style="11" customWidth="1"/>
    <col min="5" max="5" width="10.83203125" style="11" customWidth="1"/>
    <col min="6" max="6" width="5.83203125" style="11" customWidth="1"/>
    <col min="7" max="7" width="8.83203125" style="11" customWidth="1"/>
    <col min="8" max="8" width="2.83203125" style="11" customWidth="1"/>
    <col min="9" max="9" width="5.83203125" style="11" customWidth="1"/>
    <col min="10" max="10" width="4.33203125" style="11" customWidth="1"/>
    <col min="11" max="11" width="12.33203125" style="11" customWidth="1"/>
    <col min="12" max="12" width="9.66015625" style="11" customWidth="1"/>
    <col min="13" max="13" width="9.83203125" style="11" customWidth="1"/>
    <col min="14" max="14" width="2.83203125" style="11" customWidth="1"/>
    <col min="15" max="15" width="9.33203125" style="11" customWidth="1"/>
    <col min="16" max="16" width="9.83203125" style="11" bestFit="1" customWidth="1"/>
    <col min="17" max="16384" width="9.33203125" style="11" customWidth="1"/>
  </cols>
  <sheetData>
    <row r="1" ht="11.25" customHeight="1">
      <c r="B1" s="27" t="s">
        <v>57</v>
      </c>
    </row>
    <row r="2" spans="2:13" ht="12.75" customHeight="1">
      <c r="B2" s="27"/>
      <c r="I2" s="125" t="s">
        <v>59</v>
      </c>
      <c r="J2" s="125"/>
      <c r="K2" s="125"/>
      <c r="L2" s="125"/>
      <c r="M2" s="36"/>
    </row>
    <row r="3" ht="7.5" customHeight="1"/>
    <row r="4" spans="2:14" ht="32.25" customHeight="1">
      <c r="B4" s="61">
        <f>IF(Parâmetros!$F$8=1,"Conforme Lei 7303/97, artigo 128-B inciso IV do Município de Londrina: "&amp;"quando a pessoa física, na qualidade de profissional autônomo prestador de serviços, não comprovar sua inscrição nos termos do §1º do artigo 128-A desta Lei e sua respectiva regularidade fiscal. "&amp;"(Redação acrescida pelo art. 1º da Lei nº 12.576, de 29 de setembro de 2017)","")</f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ht="15.75" customHeight="1">
      <c r="B5" s="41" t="s">
        <v>60</v>
      </c>
    </row>
    <row r="6" ht="3" customHeight="1">
      <c r="B6" s="41"/>
    </row>
    <row r="7" spans="2:13" ht="12.75">
      <c r="B7" s="40" t="s">
        <v>10</v>
      </c>
      <c r="C7" s="127"/>
      <c r="D7" s="128"/>
      <c r="E7" s="128"/>
      <c r="F7" s="128"/>
      <c r="G7" s="128"/>
      <c r="I7" s="40" t="s">
        <v>12</v>
      </c>
      <c r="K7" s="135"/>
      <c r="L7" s="135"/>
      <c r="M7" s="135"/>
    </row>
    <row r="8" spans="2:13" ht="3" customHeight="1">
      <c r="B8" s="40"/>
      <c r="C8" s="44"/>
      <c r="D8" s="44"/>
      <c r="E8" s="44"/>
      <c r="F8" s="44"/>
      <c r="G8" s="44"/>
      <c r="I8" s="40"/>
      <c r="K8" s="43"/>
      <c r="L8" s="43"/>
      <c r="M8" s="43"/>
    </row>
    <row r="9" spans="2:13" ht="12.75">
      <c r="B9" s="40" t="s">
        <v>20</v>
      </c>
      <c r="C9" s="127"/>
      <c r="D9" s="128"/>
      <c r="E9" s="40" t="s">
        <v>64</v>
      </c>
      <c r="F9" s="48"/>
      <c r="G9" s="49"/>
      <c r="I9" s="40" t="s">
        <v>63</v>
      </c>
      <c r="K9" s="43"/>
      <c r="L9" s="145"/>
      <c r="M9" s="128"/>
    </row>
    <row r="10" spans="2:13" ht="3" customHeight="1">
      <c r="B10" s="40"/>
      <c r="C10" s="43"/>
      <c r="D10" s="43"/>
      <c r="E10" s="40"/>
      <c r="G10" s="40"/>
      <c r="I10" s="40"/>
      <c r="K10" s="43"/>
      <c r="L10" s="43"/>
      <c r="M10" s="43"/>
    </row>
    <row r="11" spans="2:13" ht="12.75">
      <c r="B11" s="40" t="s">
        <v>18</v>
      </c>
      <c r="C11" s="146"/>
      <c r="D11" s="146"/>
      <c r="E11" s="40" t="s">
        <v>19</v>
      </c>
      <c r="F11" s="141"/>
      <c r="G11" s="142"/>
      <c r="I11" s="40" t="s">
        <v>21</v>
      </c>
      <c r="K11" s="136"/>
      <c r="L11" s="136"/>
      <c r="M11" s="136"/>
    </row>
    <row r="12" spans="2:13" ht="3" customHeight="1">
      <c r="B12" s="40"/>
      <c r="C12" s="43"/>
      <c r="D12" s="43"/>
      <c r="E12" s="40"/>
      <c r="I12" s="40"/>
      <c r="K12" s="42"/>
      <c r="L12" s="42"/>
      <c r="M12" s="42"/>
    </row>
    <row r="13" spans="2:4" ht="12.75">
      <c r="B13" s="40" t="s">
        <v>17</v>
      </c>
      <c r="C13" s="147"/>
      <c r="D13" s="147"/>
    </row>
    <row r="14" spans="2:4" ht="3" customHeight="1">
      <c r="B14" s="40"/>
      <c r="C14" s="43"/>
      <c r="D14" s="43"/>
    </row>
    <row r="15" spans="2:13" ht="12.75">
      <c r="B15" s="40" t="s">
        <v>13</v>
      </c>
      <c r="C15" s="141"/>
      <c r="D15" s="142"/>
      <c r="E15" s="142"/>
      <c r="F15" s="142"/>
      <c r="G15" s="142"/>
      <c r="I15" s="40" t="s">
        <v>61</v>
      </c>
      <c r="K15" s="141"/>
      <c r="L15" s="142"/>
      <c r="M15" s="142"/>
    </row>
    <row r="16" spans="2:13" ht="3" customHeight="1">
      <c r="B16" s="40"/>
      <c r="C16" s="43"/>
      <c r="D16" s="43"/>
      <c r="E16" s="43"/>
      <c r="F16" s="43"/>
      <c r="G16" s="43"/>
      <c r="I16" s="40"/>
      <c r="K16" s="43"/>
      <c r="L16" s="43"/>
      <c r="M16" s="43"/>
    </row>
    <row r="17" spans="2:9" ht="12.75">
      <c r="B17" s="40" t="s">
        <v>62</v>
      </c>
      <c r="C17" s="127"/>
      <c r="D17" s="128"/>
      <c r="E17" s="128"/>
      <c r="F17" s="43" t="s">
        <v>16</v>
      </c>
      <c r="G17" s="43"/>
      <c r="I17" s="40"/>
    </row>
    <row r="18" ht="12.75"/>
    <row r="19" spans="2:14" ht="30">
      <c r="B19" s="106" t="s">
        <v>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2:14" ht="12.75">
      <c r="B20" s="140" t="s">
        <v>97</v>
      </c>
      <c r="C20" s="140"/>
      <c r="D20" s="109" t="s">
        <v>2</v>
      </c>
      <c r="E20" s="109" t="s">
        <v>3</v>
      </c>
      <c r="F20" s="109"/>
      <c r="G20" s="109"/>
      <c r="H20" s="109"/>
      <c r="I20" s="109"/>
      <c r="J20" s="109"/>
      <c r="K20" s="109"/>
      <c r="L20" s="109" t="s">
        <v>4</v>
      </c>
      <c r="M20" s="109"/>
      <c r="N20" s="109"/>
    </row>
    <row r="21" spans="2:14" ht="12.75">
      <c r="B21" s="140"/>
      <c r="C21" s="140"/>
      <c r="D21" s="109"/>
      <c r="E21" s="109" t="s">
        <v>5</v>
      </c>
      <c r="F21" s="109"/>
      <c r="G21" s="109" t="s">
        <v>6</v>
      </c>
      <c r="H21" s="109"/>
      <c r="I21" s="109"/>
      <c r="J21" s="109" t="s">
        <v>7</v>
      </c>
      <c r="K21" s="109"/>
      <c r="L21" s="109"/>
      <c r="M21" s="109"/>
      <c r="N21" s="109"/>
    </row>
    <row r="22" spans="2:16" ht="12.75">
      <c r="B22" s="134"/>
      <c r="C22" s="134"/>
      <c r="D22" s="1"/>
      <c r="E22" s="126">
        <f>IF(M2="",ROUND(IF(D22&lt;=Parâmetros!C4,D22*Parâmetros!D4,Parâmetros!C4*Parâmetros!D4),2),ROUND(M2,2))</f>
        <v>0</v>
      </c>
      <c r="F22" s="126"/>
      <c r="G22" s="126">
        <f>ROUND(IF(P22&gt;Parâmetros!B17,P22*Parâmetros!C18-Parâmetros!D18,IF(P22&gt;Parâmetros!B16,P22*Parâmetros!C17-Parâmetros!D17,IF(P22&gt;Parâmetros!B15,P22*Parâmetros!C16-Parâmetros!D16,IF(P22&gt;Parâmetros!B14,P22*Parâmetros!C15-Parâmetros!D15,P22*Parâmetros!C14)))),2)</f>
        <v>0</v>
      </c>
      <c r="H22" s="126"/>
      <c r="I22" s="126"/>
      <c r="J22" s="126" t="e">
        <f>ROUND(IF(D22&gt;=Parâmetros!B9,IF(AND(Parâmetros!F8&gt;0,Parâmetros!F8&lt;=16),D22*Parâmetros!D9,"Erro"),0),2)</f>
        <v>#VALUE!</v>
      </c>
      <c r="K22" s="126"/>
      <c r="L22" s="126" t="e">
        <f>D22-SUM(E22:K22)</f>
        <v>#VALUE!</v>
      </c>
      <c r="M22" s="126"/>
      <c r="N22" s="126"/>
      <c r="P22" s="34">
        <f>D22-E22</f>
        <v>0</v>
      </c>
    </row>
    <row r="23" spans="2:14" ht="99.75" customHeight="1">
      <c r="B23" s="121" t="s">
        <v>24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2:14" ht="12.75">
      <c r="B24" s="132" t="s">
        <v>30</v>
      </c>
      <c r="C24" s="133"/>
      <c r="D24" s="133"/>
      <c r="E24" s="133"/>
      <c r="F24" s="133"/>
      <c r="G24" s="133"/>
      <c r="H24" s="133"/>
      <c r="I24" s="133"/>
      <c r="J24" s="129"/>
      <c r="K24" s="129"/>
      <c r="L24" s="129"/>
      <c r="M24" s="129"/>
      <c r="N24" s="9"/>
    </row>
    <row r="25" spans="2:14" ht="36" customHeight="1"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2:14" ht="12.75">
      <c r="B26" s="130"/>
      <c r="C26" s="131"/>
      <c r="D26" s="131"/>
      <c r="E26" s="131"/>
      <c r="F26" s="131"/>
      <c r="G26" s="131"/>
      <c r="H26" s="124" t="str">
        <f>IF(C28="","nome",C28)</f>
        <v>nome</v>
      </c>
      <c r="I26" s="124"/>
      <c r="J26" s="124"/>
      <c r="K26" s="124"/>
      <c r="L26" s="124"/>
      <c r="M26" s="124"/>
      <c r="N26" s="4"/>
    </row>
    <row r="27" spans="2:14" ht="12.75">
      <c r="B27" s="117" t="s">
        <v>8</v>
      </c>
      <c r="C27" s="118"/>
      <c r="D27" s="118"/>
      <c r="E27" s="118"/>
      <c r="F27" s="118"/>
      <c r="G27" s="119"/>
      <c r="H27" s="99" t="s">
        <v>9</v>
      </c>
      <c r="I27" s="100"/>
      <c r="J27" s="100"/>
      <c r="K27" s="100"/>
      <c r="L27" s="100"/>
      <c r="M27" s="100"/>
      <c r="N27" s="101"/>
    </row>
    <row r="28" spans="2:14" ht="12.75">
      <c r="B28" s="2" t="s">
        <v>10</v>
      </c>
      <c r="C28" s="85">
        <f>IF(C7="","",C7)</f>
      </c>
      <c r="D28" s="63"/>
      <c r="E28" s="63"/>
      <c r="F28" s="63"/>
      <c r="G28" s="64"/>
      <c r="H28" s="102"/>
      <c r="I28" s="103"/>
      <c r="J28" s="103"/>
      <c r="K28" s="103"/>
      <c r="L28" s="103"/>
      <c r="M28" s="103"/>
      <c r="N28" s="104"/>
    </row>
    <row r="29" spans="2:14" ht="12.75">
      <c r="B29" s="2" t="s">
        <v>12</v>
      </c>
      <c r="C29" s="110">
        <f>IF(K7="","",K7)</f>
      </c>
      <c r="D29" s="110"/>
      <c r="E29" s="110"/>
      <c r="F29" s="110"/>
      <c r="G29" s="111"/>
      <c r="H29" s="115" t="s">
        <v>11</v>
      </c>
      <c r="I29" s="116"/>
      <c r="J29" s="129"/>
      <c r="K29" s="129"/>
      <c r="L29" s="129"/>
      <c r="M29" s="129"/>
      <c r="N29" s="10"/>
    </row>
    <row r="30" spans="2:14" ht="12.75">
      <c r="B30" s="2" t="s">
        <v>13</v>
      </c>
      <c r="C30" s="63">
        <f>IF(C15="","",C15)</f>
      </c>
      <c r="D30" s="63"/>
      <c r="E30" s="63"/>
      <c r="F30" s="63"/>
      <c r="G30" s="64"/>
      <c r="H30" s="112"/>
      <c r="I30" s="113"/>
      <c r="J30" s="113"/>
      <c r="K30" s="113"/>
      <c r="L30" s="113"/>
      <c r="M30" s="113"/>
      <c r="N30" s="114"/>
    </row>
    <row r="31" spans="2:14" ht="12.75">
      <c r="B31" s="2" t="s">
        <v>14</v>
      </c>
      <c r="C31" s="63">
        <f>IF(K15="","",K15)</f>
      </c>
      <c r="D31" s="63"/>
      <c r="E31" s="63"/>
      <c r="F31" s="63"/>
      <c r="G31" s="64"/>
      <c r="H31" s="112"/>
      <c r="I31" s="113"/>
      <c r="J31" s="113"/>
      <c r="K31" s="113"/>
      <c r="L31" s="113"/>
      <c r="M31" s="113"/>
      <c r="N31" s="114"/>
    </row>
    <row r="32" spans="2:14" ht="12.75">
      <c r="B32" s="2" t="s">
        <v>15</v>
      </c>
      <c r="C32" s="63">
        <f>IF(C17="","",C17)</f>
      </c>
      <c r="D32" s="63"/>
      <c r="E32" s="63"/>
      <c r="F32" s="46" t="s">
        <v>93</v>
      </c>
      <c r="G32" s="50">
        <f>Parâmetros!M3</f>
      </c>
      <c r="H32" s="112"/>
      <c r="I32" s="113"/>
      <c r="J32" s="113"/>
      <c r="K32" s="113"/>
      <c r="L32" s="113"/>
      <c r="M32" s="113"/>
      <c r="N32" s="114"/>
    </row>
    <row r="33" spans="2:14" ht="12.75">
      <c r="B33" s="45" t="s">
        <v>21</v>
      </c>
      <c r="C33" s="70">
        <f>IF(K11="","",K11)</f>
      </c>
      <c r="D33" s="70"/>
      <c r="E33" s="47" t="s">
        <v>17</v>
      </c>
      <c r="F33" s="71">
        <f>IF(C13="","",C13)</f>
      </c>
      <c r="G33" s="72"/>
      <c r="H33" s="112"/>
      <c r="I33" s="113"/>
      <c r="J33" s="113"/>
      <c r="K33" s="113"/>
      <c r="L33" s="113"/>
      <c r="M33" s="113"/>
      <c r="N33" s="114"/>
    </row>
    <row r="34" spans="2:14" ht="12.75">
      <c r="B34" s="2" t="s">
        <v>18</v>
      </c>
      <c r="C34" s="62">
        <f>IF(C11="","",C11)</f>
      </c>
      <c r="D34" s="62"/>
      <c r="E34" s="47" t="s">
        <v>19</v>
      </c>
      <c r="F34" s="63">
        <f>IF(F11="","",F11)</f>
      </c>
      <c r="G34" s="64"/>
      <c r="H34" s="12"/>
      <c r="I34" s="105" t="s">
        <v>23</v>
      </c>
      <c r="J34" s="105"/>
      <c r="K34" s="105"/>
      <c r="L34" s="105"/>
      <c r="M34" s="105"/>
      <c r="N34" s="13"/>
    </row>
    <row r="35" spans="2:14" ht="12.75">
      <c r="B35" s="3" t="s">
        <v>20</v>
      </c>
      <c r="C35" s="143">
        <f>IF(OR(ISBLANK(C9),ISBLANK(F9),ISBLANK(L9),ISBLANK(Parâmetros!J29)),"",CONCATENATE(Impresso!C9," - ",Impresso!F9,"/",Parâmetros!M2," - Em ",TEXT(Impresso!L9,"dd/mm/aaaa")))</f>
      </c>
      <c r="D35" s="143"/>
      <c r="E35" s="143"/>
      <c r="F35" s="143"/>
      <c r="G35" s="144"/>
      <c r="H35" s="14"/>
      <c r="I35" s="120" t="s">
        <v>22</v>
      </c>
      <c r="J35" s="120"/>
      <c r="K35" s="120"/>
      <c r="L35" s="120"/>
      <c r="M35" s="120"/>
      <c r="N35" s="15"/>
    </row>
    <row r="36" ht="12.75">
      <c r="N36" s="16" t="s">
        <v>98</v>
      </c>
    </row>
    <row r="37" ht="12.75">
      <c r="N37" s="16"/>
    </row>
    <row r="38" ht="12.75">
      <c r="N38" s="16"/>
    </row>
    <row r="39" ht="12.75">
      <c r="N39" s="16"/>
    </row>
    <row r="40" ht="12.75">
      <c r="N40" s="16"/>
    </row>
    <row r="41" ht="12.75">
      <c r="N41" s="16"/>
    </row>
    <row r="42" ht="12.75">
      <c r="N42" s="16"/>
    </row>
    <row r="43" ht="12.75">
      <c r="N43" s="16"/>
    </row>
    <row r="44" ht="12.75">
      <c r="N44" s="16"/>
    </row>
    <row r="45" ht="12.75">
      <c r="N45" s="16"/>
    </row>
    <row r="46" ht="12.75">
      <c r="N46" s="16"/>
    </row>
    <row r="47" ht="12.75">
      <c r="N47" s="16"/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ht="12.75">
      <c r="N54" s="16"/>
    </row>
    <row r="55" ht="12.75">
      <c r="N55" s="16"/>
    </row>
    <row r="56" ht="12.75">
      <c r="N56" s="16"/>
    </row>
    <row r="57" ht="12.75">
      <c r="N57" s="16"/>
    </row>
    <row r="58" ht="12.75">
      <c r="N58" s="16"/>
    </row>
    <row r="59" ht="12.75">
      <c r="N59" s="16"/>
    </row>
    <row r="60" ht="12.75">
      <c r="N60" s="16"/>
    </row>
    <row r="61" ht="12.75">
      <c r="N61" s="16"/>
    </row>
    <row r="62" ht="12.75">
      <c r="N62" s="16"/>
    </row>
    <row r="63" ht="12.75">
      <c r="N63" s="16"/>
    </row>
    <row r="64" ht="12.75">
      <c r="N64" s="16"/>
    </row>
    <row r="65" ht="12.75">
      <c r="N65" s="16"/>
    </row>
    <row r="66" ht="12.75">
      <c r="N66" s="16"/>
    </row>
    <row r="67" ht="12.75">
      <c r="N67" s="16"/>
    </row>
    <row r="68" spans="2:14" ht="12.7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</row>
    <row r="69" spans="2:14" ht="12.7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4" ht="30">
      <c r="B70" s="106" t="s">
        <v>0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8"/>
    </row>
    <row r="71" spans="2:14" ht="12.75">
      <c r="B71" s="109" t="s">
        <v>1</v>
      </c>
      <c r="C71" s="109"/>
      <c r="D71" s="109" t="s">
        <v>2</v>
      </c>
      <c r="E71" s="109" t="s">
        <v>3</v>
      </c>
      <c r="F71" s="109"/>
      <c r="G71" s="109"/>
      <c r="H71" s="109"/>
      <c r="I71" s="109"/>
      <c r="J71" s="109"/>
      <c r="K71" s="109"/>
      <c r="L71" s="109" t="s">
        <v>4</v>
      </c>
      <c r="M71" s="109"/>
      <c r="N71" s="109"/>
    </row>
    <row r="72" spans="2:14" ht="12.75">
      <c r="B72" s="109"/>
      <c r="C72" s="109"/>
      <c r="D72" s="109"/>
      <c r="E72" s="109" t="s">
        <v>5</v>
      </c>
      <c r="F72" s="109"/>
      <c r="G72" s="109" t="s">
        <v>6</v>
      </c>
      <c r="H72" s="109"/>
      <c r="I72" s="109"/>
      <c r="J72" s="109" t="s">
        <v>7</v>
      </c>
      <c r="K72" s="109"/>
      <c r="L72" s="109"/>
      <c r="M72" s="109"/>
      <c r="N72" s="109"/>
    </row>
    <row r="73" spans="2:16" ht="12.75">
      <c r="B73" s="89">
        <f>B22</f>
        <v>0</v>
      </c>
      <c r="C73" s="89"/>
      <c r="D73" s="52">
        <f>D22</f>
        <v>0</v>
      </c>
      <c r="E73" s="90">
        <f>E22</f>
        <v>0</v>
      </c>
      <c r="F73" s="90"/>
      <c r="G73" s="90">
        <f>G22</f>
        <v>0</v>
      </c>
      <c r="H73" s="90"/>
      <c r="I73" s="90"/>
      <c r="J73" s="90" t="e">
        <f>J22</f>
        <v>#VALUE!</v>
      </c>
      <c r="K73" s="90"/>
      <c r="L73" s="90" t="e">
        <f>L22</f>
        <v>#VALUE!</v>
      </c>
      <c r="M73" s="90"/>
      <c r="N73" s="90"/>
      <c r="P73" s="34"/>
    </row>
    <row r="74" spans="2:14" ht="99.75" customHeight="1">
      <c r="B74" s="94" t="str">
        <f>B23</f>
        <v>Recebi da Universidade Estadual de Londrina, a importância líquida de R$XXX, XX (xxxxxxxx x xxxxxxxxx x xxxxx reais), referente a nono noonoomo monomo mmmnomo momonomo omomnomo nomomn. Por ser a expressão da verdade, firmo(amos) o presente em 2 (duas) vias de igual teor.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6"/>
    </row>
    <row r="75" spans="2:14" ht="12.75">
      <c r="B75" s="97" t="s">
        <v>30</v>
      </c>
      <c r="C75" s="98"/>
      <c r="D75" s="98"/>
      <c r="E75" s="98"/>
      <c r="F75" s="98"/>
      <c r="G75" s="98"/>
      <c r="H75" s="98"/>
      <c r="I75" s="98"/>
      <c r="J75" s="88">
        <f>IF(J24&lt;&gt;"",J24,"")</f>
      </c>
      <c r="K75" s="88"/>
      <c r="L75" s="88"/>
      <c r="M75" s="88"/>
      <c r="N75" s="53"/>
    </row>
    <row r="76" spans="2:14" ht="36" customHeight="1"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5"/>
    </row>
    <row r="77" spans="2:14" ht="12.75">
      <c r="B77" s="91"/>
      <c r="C77" s="92"/>
      <c r="D77" s="92"/>
      <c r="E77" s="92"/>
      <c r="F77" s="92"/>
      <c r="G77" s="92"/>
      <c r="H77" s="93" t="str">
        <f>IF(C79="","nome",C79)</f>
        <v>nome</v>
      </c>
      <c r="I77" s="93"/>
      <c r="J77" s="93"/>
      <c r="K77" s="93"/>
      <c r="L77" s="93"/>
      <c r="M77" s="93"/>
      <c r="N77" s="15"/>
    </row>
    <row r="78" spans="2:14" ht="12.75">
      <c r="B78" s="76" t="s">
        <v>8</v>
      </c>
      <c r="C78" s="77"/>
      <c r="D78" s="77"/>
      <c r="E78" s="77"/>
      <c r="F78" s="77"/>
      <c r="G78" s="78"/>
      <c r="H78" s="79" t="s">
        <v>9</v>
      </c>
      <c r="I78" s="80"/>
      <c r="J78" s="80"/>
      <c r="K78" s="80"/>
      <c r="L78" s="80"/>
      <c r="M78" s="80"/>
      <c r="N78" s="81"/>
    </row>
    <row r="79" spans="2:14" ht="12.75">
      <c r="B79" s="54" t="s">
        <v>10</v>
      </c>
      <c r="C79" s="85">
        <f aca="true" t="shared" si="0" ref="C79:C85">C28</f>
      </c>
      <c r="D79" s="63"/>
      <c r="E79" s="63"/>
      <c r="F79" s="63"/>
      <c r="G79" s="64"/>
      <c r="H79" s="82"/>
      <c r="I79" s="83"/>
      <c r="J79" s="83"/>
      <c r="K79" s="83"/>
      <c r="L79" s="83"/>
      <c r="M79" s="83"/>
      <c r="N79" s="84"/>
    </row>
    <row r="80" spans="2:14" ht="12.75">
      <c r="B80" s="54" t="s">
        <v>12</v>
      </c>
      <c r="C80" s="63">
        <f t="shared" si="0"/>
      </c>
      <c r="D80" s="63"/>
      <c r="E80" s="63"/>
      <c r="F80" s="63"/>
      <c r="G80" s="64"/>
      <c r="H80" s="86" t="s">
        <v>11</v>
      </c>
      <c r="I80" s="87"/>
      <c r="J80" s="88">
        <f>J29</f>
        <v>0</v>
      </c>
      <c r="K80" s="88"/>
      <c r="L80" s="88"/>
      <c r="M80" s="88"/>
      <c r="N80" s="56"/>
    </row>
    <row r="81" spans="2:14" ht="12.75">
      <c r="B81" s="54" t="s">
        <v>13</v>
      </c>
      <c r="C81" s="63">
        <f t="shared" si="0"/>
      </c>
      <c r="D81" s="63"/>
      <c r="E81" s="63"/>
      <c r="F81" s="63"/>
      <c r="G81" s="64"/>
      <c r="H81" s="69"/>
      <c r="I81" s="63"/>
      <c r="J81" s="63"/>
      <c r="K81" s="63"/>
      <c r="L81" s="63"/>
      <c r="M81" s="63"/>
      <c r="N81" s="64"/>
    </row>
    <row r="82" spans="2:14" ht="12.75">
      <c r="B82" s="54" t="s">
        <v>14</v>
      </c>
      <c r="C82" s="63">
        <f t="shared" si="0"/>
      </c>
      <c r="D82" s="63"/>
      <c r="E82" s="63"/>
      <c r="F82" s="63"/>
      <c r="G82" s="64"/>
      <c r="H82" s="69"/>
      <c r="I82" s="63"/>
      <c r="J82" s="63"/>
      <c r="K82" s="63"/>
      <c r="L82" s="63"/>
      <c r="M82" s="63"/>
      <c r="N82" s="64"/>
    </row>
    <row r="83" spans="2:14" ht="12.75">
      <c r="B83" s="54" t="s">
        <v>15</v>
      </c>
      <c r="C83" s="63">
        <f>C32</f>
      </c>
      <c r="D83" s="63"/>
      <c r="E83" s="63"/>
      <c r="F83" s="46" t="s">
        <v>93</v>
      </c>
      <c r="G83" s="50">
        <f>G32</f>
      </c>
      <c r="H83" s="69"/>
      <c r="I83" s="63"/>
      <c r="J83" s="63"/>
      <c r="K83" s="63"/>
      <c r="L83" s="63"/>
      <c r="M83" s="63"/>
      <c r="N83" s="64"/>
    </row>
    <row r="84" spans="2:14" ht="12.75">
      <c r="B84" s="57" t="s">
        <v>21</v>
      </c>
      <c r="C84" s="70">
        <f>C33</f>
      </c>
      <c r="D84" s="70"/>
      <c r="E84" s="47" t="s">
        <v>17</v>
      </c>
      <c r="F84" s="71">
        <f>F33</f>
      </c>
      <c r="G84" s="72"/>
      <c r="H84" s="69"/>
      <c r="I84" s="63"/>
      <c r="J84" s="63"/>
      <c r="K84" s="63"/>
      <c r="L84" s="63"/>
      <c r="M84" s="63"/>
      <c r="N84" s="64"/>
    </row>
    <row r="85" spans="2:14" ht="12.75">
      <c r="B85" s="54" t="s">
        <v>18</v>
      </c>
      <c r="C85" s="62">
        <f t="shared" si="0"/>
      </c>
      <c r="D85" s="62"/>
      <c r="E85" s="47" t="s">
        <v>19</v>
      </c>
      <c r="F85" s="63">
        <f>F34</f>
      </c>
      <c r="G85" s="64"/>
      <c r="H85" s="12"/>
      <c r="I85" s="65" t="str">
        <f>I34</f>
        <v>&lt;nome do coordenador&gt;</v>
      </c>
      <c r="J85" s="65"/>
      <c r="K85" s="65"/>
      <c r="L85" s="65"/>
      <c r="M85" s="65"/>
      <c r="N85" s="13"/>
    </row>
    <row r="86" spans="2:14" ht="12.75">
      <c r="B86" s="55" t="s">
        <v>20</v>
      </c>
      <c r="C86" s="67">
        <f>C35</f>
      </c>
      <c r="D86" s="67"/>
      <c r="E86" s="67"/>
      <c r="F86" s="67"/>
      <c r="G86" s="68"/>
      <c r="H86" s="14"/>
      <c r="I86" s="66" t="str">
        <f>I35</f>
        <v>Coordenado do Programa &lt;nome do programa&gt;</v>
      </c>
      <c r="J86" s="66"/>
      <c r="K86" s="66"/>
      <c r="L86" s="66"/>
      <c r="M86" s="66"/>
      <c r="N86" s="15"/>
    </row>
    <row r="87" ht="12.75">
      <c r="N87" s="16" t="str">
        <f>N36</f>
        <v>9.28</v>
      </c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</sheetData>
  <sheetProtection password="DB35" sheet="1" selectLockedCells="1"/>
  <mergeCells count="85">
    <mergeCell ref="F11:G11"/>
    <mergeCell ref="C35:G35"/>
    <mergeCell ref="C32:E32"/>
    <mergeCell ref="C17:E17"/>
    <mergeCell ref="C9:D9"/>
    <mergeCell ref="L9:M9"/>
    <mergeCell ref="K15:M15"/>
    <mergeCell ref="C11:D11"/>
    <mergeCell ref="C13:D13"/>
    <mergeCell ref="C15:G15"/>
    <mergeCell ref="K7:M7"/>
    <mergeCell ref="K11:M11"/>
    <mergeCell ref="E20:K20"/>
    <mergeCell ref="J24:M24"/>
    <mergeCell ref="B25:N25"/>
    <mergeCell ref="L20:N21"/>
    <mergeCell ref="E22:F22"/>
    <mergeCell ref="B20:C21"/>
    <mergeCell ref="D20:D21"/>
    <mergeCell ref="E21:F21"/>
    <mergeCell ref="I2:L2"/>
    <mergeCell ref="G22:I22"/>
    <mergeCell ref="J22:K22"/>
    <mergeCell ref="L22:N22"/>
    <mergeCell ref="C7:G7"/>
    <mergeCell ref="J29:M29"/>
    <mergeCell ref="B26:G26"/>
    <mergeCell ref="B24:I24"/>
    <mergeCell ref="B19:N19"/>
    <mergeCell ref="B22:C22"/>
    <mergeCell ref="G21:I21"/>
    <mergeCell ref="J21:K21"/>
    <mergeCell ref="H30:N33"/>
    <mergeCell ref="H29:I29"/>
    <mergeCell ref="B27:G27"/>
    <mergeCell ref="I35:M35"/>
    <mergeCell ref="B23:N23"/>
    <mergeCell ref="H26:M26"/>
    <mergeCell ref="C34:D34"/>
    <mergeCell ref="F34:G34"/>
    <mergeCell ref="C33:D33"/>
    <mergeCell ref="F33:G33"/>
    <mergeCell ref="C28:G28"/>
    <mergeCell ref="C29:G29"/>
    <mergeCell ref="C31:G31"/>
    <mergeCell ref="C30:G30"/>
    <mergeCell ref="H27:N28"/>
    <mergeCell ref="I34:M34"/>
    <mergeCell ref="B70:N70"/>
    <mergeCell ref="B71:C72"/>
    <mergeCell ref="D71:D72"/>
    <mergeCell ref="E71:K71"/>
    <mergeCell ref="L71:N72"/>
    <mergeCell ref="E72:F72"/>
    <mergeCell ref="G72:I72"/>
    <mergeCell ref="J72:K72"/>
    <mergeCell ref="B73:C73"/>
    <mergeCell ref="E73:F73"/>
    <mergeCell ref="G73:I73"/>
    <mergeCell ref="J73:K73"/>
    <mergeCell ref="L73:N73"/>
    <mergeCell ref="B77:G77"/>
    <mergeCell ref="H77:M77"/>
    <mergeCell ref="B74:N74"/>
    <mergeCell ref="B75:I75"/>
    <mergeCell ref="J75:M75"/>
    <mergeCell ref="F84:G84"/>
    <mergeCell ref="C83:E83"/>
    <mergeCell ref="B76:N76"/>
    <mergeCell ref="B78:G78"/>
    <mergeCell ref="H78:N79"/>
    <mergeCell ref="C79:G79"/>
    <mergeCell ref="C80:G80"/>
    <mergeCell ref="H80:I80"/>
    <mergeCell ref="J80:M80"/>
    <mergeCell ref="B4:N4"/>
    <mergeCell ref="C85:D85"/>
    <mergeCell ref="F85:G85"/>
    <mergeCell ref="I85:M85"/>
    <mergeCell ref="I86:M86"/>
    <mergeCell ref="C86:G86"/>
    <mergeCell ref="C81:G81"/>
    <mergeCell ref="H81:N84"/>
    <mergeCell ref="C82:G82"/>
    <mergeCell ref="C84:D84"/>
  </mergeCells>
  <conditionalFormatting sqref="E22:N22">
    <cfRule type="cellIs" priority="6" dxfId="5" operator="equal" stopIfTrue="1">
      <formula>0</formula>
    </cfRule>
  </conditionalFormatting>
  <conditionalFormatting sqref="E73:N73">
    <cfRule type="cellIs" priority="5" dxfId="5" operator="equal" stopIfTrue="1">
      <formula>0</formula>
    </cfRule>
  </conditionalFormatting>
  <conditionalFormatting sqref="C79:G79">
    <cfRule type="cellIs" priority="3" dxfId="6" operator="equal" stopIfTrue="1">
      <formula>0</formula>
    </cfRule>
  </conditionalFormatting>
  <conditionalFormatting sqref="C80:G82 C85:D85 C83 F83:G85 C86">
    <cfRule type="cellIs" priority="2" dxfId="6" operator="equal" stopIfTrue="1">
      <formula>0</formula>
    </cfRule>
  </conditionalFormatting>
  <conditionalFormatting sqref="B73:D73 H77:M77 J80:M80 I85:M86">
    <cfRule type="cellIs" priority="1" dxfId="6" operator="equal" stopIfTrue="1">
      <formula>0</formula>
    </cfRule>
  </conditionalFormatting>
  <printOptions/>
  <pageMargins left="0.3937007874015748" right="0.3937007874015748" top="0.3937007874015748" bottom="0.5905511811023623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="140" zoomScaleNormal="140" zoomScalePageLayoutView="0" workbookViewId="0" topLeftCell="A1">
      <selection activeCell="D5" sqref="D5"/>
    </sheetView>
  </sheetViews>
  <sheetFormatPr defaultColWidth="9.33203125" defaultRowHeight="12.75"/>
  <cols>
    <col min="1" max="1" width="1.83203125" style="5" customWidth="1"/>
    <col min="2" max="3" width="12.16015625" style="5" bestFit="1" customWidth="1"/>
    <col min="4" max="4" width="9.66015625" style="5" bestFit="1" customWidth="1"/>
    <col min="5" max="6" width="1.83203125" style="5" customWidth="1"/>
    <col min="7" max="7" width="54.66015625" style="5" bestFit="1" customWidth="1"/>
    <col min="8" max="8" width="7.66015625" style="5" bestFit="1" customWidth="1"/>
    <col min="9" max="9" width="11.16015625" style="5" bestFit="1" customWidth="1"/>
    <col min="10" max="10" width="4.33203125" style="5" customWidth="1"/>
    <col min="11" max="11" width="3.16015625" style="5" bestFit="1" customWidth="1"/>
    <col min="12" max="12" width="7" style="5" bestFit="1" customWidth="1"/>
    <col min="13" max="13" width="4.5" style="5" customWidth="1"/>
    <col min="14" max="16384" width="9.33203125" style="5" customWidth="1"/>
  </cols>
  <sheetData>
    <row r="2" spans="2:13" ht="11.25">
      <c r="B2" s="148" t="s">
        <v>5</v>
      </c>
      <c r="C2" s="148"/>
      <c r="D2" s="148"/>
      <c r="G2" s="149" t="s">
        <v>56</v>
      </c>
      <c r="H2" s="149"/>
      <c r="I2" s="149"/>
      <c r="L2" s="5" t="s">
        <v>65</v>
      </c>
      <c r="M2" s="21">
        <f>IF(ISBLANK(J29),"",VLOOKUP(J29,K3:L29,2,FALSE))</f>
      </c>
    </row>
    <row r="3" spans="2:13" ht="11.25">
      <c r="B3" s="31" t="s">
        <v>26</v>
      </c>
      <c r="C3" s="32" t="s">
        <v>25</v>
      </c>
      <c r="D3" s="32" t="s">
        <v>27</v>
      </c>
      <c r="G3" s="17" t="s">
        <v>31</v>
      </c>
      <c r="H3" s="18" t="s">
        <v>32</v>
      </c>
      <c r="I3" s="19" t="s">
        <v>33</v>
      </c>
      <c r="K3" s="5">
        <v>1</v>
      </c>
      <c r="L3" s="5" t="s">
        <v>66</v>
      </c>
      <c r="M3" s="21">
        <f>IF(ISBLANK(J30),"",VLOOKUP(J30,K3:L29,2,FALSE))</f>
      </c>
    </row>
    <row r="4" spans="2:12" ht="11.25">
      <c r="B4" s="6">
        <v>0</v>
      </c>
      <c r="C4" s="7">
        <v>7786.02</v>
      </c>
      <c r="D4" s="8">
        <v>0.11</v>
      </c>
      <c r="G4" s="60" t="s">
        <v>96</v>
      </c>
      <c r="H4" s="58"/>
      <c r="I4" s="59">
        <v>0.05</v>
      </c>
      <c r="K4" s="5">
        <v>2</v>
      </c>
      <c r="L4" s="5" t="s">
        <v>67</v>
      </c>
    </row>
    <row r="5" spans="2:12" ht="11.25">
      <c r="B5" s="28" t="s">
        <v>28</v>
      </c>
      <c r="C5" s="28"/>
      <c r="D5" s="28"/>
      <c r="G5" s="20" t="s">
        <v>34</v>
      </c>
      <c r="H5" s="21" t="s">
        <v>35</v>
      </c>
      <c r="I5" s="26">
        <v>0.05</v>
      </c>
      <c r="K5" s="5">
        <v>3</v>
      </c>
      <c r="L5" s="5" t="s">
        <v>68</v>
      </c>
    </row>
    <row r="6" spans="7:12" ht="11.25">
      <c r="G6" s="20" t="s">
        <v>36</v>
      </c>
      <c r="H6" s="21" t="s">
        <v>35</v>
      </c>
      <c r="I6" s="26">
        <v>0.05</v>
      </c>
      <c r="K6" s="5">
        <v>4</v>
      </c>
      <c r="L6" s="5" t="s">
        <v>69</v>
      </c>
    </row>
    <row r="7" spans="2:12" ht="11.25">
      <c r="B7" s="148" t="s">
        <v>7</v>
      </c>
      <c r="C7" s="148"/>
      <c r="D7" s="148"/>
      <c r="G7" s="20" t="s">
        <v>37</v>
      </c>
      <c r="H7" s="21" t="s">
        <v>35</v>
      </c>
      <c r="I7" s="26">
        <v>0.05</v>
      </c>
      <c r="K7" s="5">
        <v>5</v>
      </c>
      <c r="L7" s="5" t="s">
        <v>70</v>
      </c>
    </row>
    <row r="8" spans="2:12" ht="11.25">
      <c r="B8" s="31" t="s">
        <v>26</v>
      </c>
      <c r="C8" s="32" t="s">
        <v>25</v>
      </c>
      <c r="D8" s="32" t="s">
        <v>27</v>
      </c>
      <c r="G8" s="20" t="s">
        <v>38</v>
      </c>
      <c r="H8" s="21" t="s">
        <v>35</v>
      </c>
      <c r="I8" s="26">
        <v>0.05</v>
      </c>
      <c r="K8" s="5">
        <v>6</v>
      </c>
      <c r="L8" s="5" t="s">
        <v>71</v>
      </c>
    </row>
    <row r="9" spans="2:12" ht="11.25">
      <c r="B9" s="6">
        <v>0</v>
      </c>
      <c r="C9" s="7"/>
      <c r="D9" s="8" t="str">
        <f>IF(F8&gt;0,CHOOSE(F8,I4,I5,I6,I7,I8,I9,I10,I11,I12,I13,I14,I15,I16,I17,I18,I19),"Taxas I.S.S")</f>
        <v>Taxas I.S.S</v>
      </c>
      <c r="G9" s="22" t="s">
        <v>39</v>
      </c>
      <c r="H9" s="23" t="s">
        <v>40</v>
      </c>
      <c r="I9" s="26">
        <v>0.05</v>
      </c>
      <c r="K9" s="5">
        <v>7</v>
      </c>
      <c r="L9" s="5" t="s">
        <v>72</v>
      </c>
    </row>
    <row r="10" spans="2:12" ht="11.25">
      <c r="B10" s="28" t="s">
        <v>28</v>
      </c>
      <c r="G10" s="22" t="s">
        <v>41</v>
      </c>
      <c r="H10" s="23" t="s">
        <v>42</v>
      </c>
      <c r="I10" s="26">
        <v>0.04</v>
      </c>
      <c r="K10" s="5">
        <v>8</v>
      </c>
      <c r="L10" s="5" t="s">
        <v>73</v>
      </c>
    </row>
    <row r="11" spans="7:12" ht="11.25">
      <c r="G11" s="22" t="s">
        <v>43</v>
      </c>
      <c r="H11" s="23" t="s">
        <v>42</v>
      </c>
      <c r="I11" s="26">
        <v>0.04</v>
      </c>
      <c r="K11" s="5">
        <v>9</v>
      </c>
      <c r="L11" s="5" t="s">
        <v>74</v>
      </c>
    </row>
    <row r="12" spans="2:12" ht="11.25">
      <c r="B12" s="148" t="s">
        <v>6</v>
      </c>
      <c r="C12" s="148"/>
      <c r="D12" s="148"/>
      <c r="G12" s="22" t="s">
        <v>44</v>
      </c>
      <c r="H12" s="23" t="s">
        <v>42</v>
      </c>
      <c r="I12" s="26">
        <v>0.04</v>
      </c>
      <c r="K12" s="5">
        <v>10</v>
      </c>
      <c r="L12" s="5" t="s">
        <v>75</v>
      </c>
    </row>
    <row r="13" spans="2:12" ht="11.25">
      <c r="B13" s="33" t="s">
        <v>25</v>
      </c>
      <c r="C13" s="33" t="s">
        <v>27</v>
      </c>
      <c r="D13" s="33" t="s">
        <v>58</v>
      </c>
      <c r="G13" s="22" t="s">
        <v>45</v>
      </c>
      <c r="H13" s="23" t="s">
        <v>42</v>
      </c>
      <c r="I13" s="26">
        <v>0.04</v>
      </c>
      <c r="K13" s="5">
        <v>11</v>
      </c>
      <c r="L13" s="5" t="s">
        <v>76</v>
      </c>
    </row>
    <row r="14" spans="2:12" ht="11.25">
      <c r="B14" s="29">
        <v>2259.2</v>
      </c>
      <c r="C14" s="30">
        <v>0</v>
      </c>
      <c r="D14" s="21"/>
      <c r="G14" s="22" t="s">
        <v>46</v>
      </c>
      <c r="H14" s="23" t="s">
        <v>42</v>
      </c>
      <c r="I14" s="26">
        <v>0.04</v>
      </c>
      <c r="K14" s="5">
        <v>12</v>
      </c>
      <c r="L14" s="5" t="s">
        <v>77</v>
      </c>
    </row>
    <row r="15" spans="2:12" ht="11.25">
      <c r="B15" s="29">
        <v>2826.65</v>
      </c>
      <c r="C15" s="30">
        <v>0.075</v>
      </c>
      <c r="D15" s="35">
        <v>169.44</v>
      </c>
      <c r="G15" s="20" t="s">
        <v>47</v>
      </c>
      <c r="H15" s="21" t="s">
        <v>48</v>
      </c>
      <c r="I15" s="26">
        <v>0.02</v>
      </c>
      <c r="K15" s="5">
        <v>13</v>
      </c>
      <c r="L15" s="5" t="s">
        <v>78</v>
      </c>
    </row>
    <row r="16" spans="2:12" ht="11.25">
      <c r="B16" s="29">
        <v>3751.05</v>
      </c>
      <c r="C16" s="30">
        <v>0.15</v>
      </c>
      <c r="D16" s="35">
        <v>381.44</v>
      </c>
      <c r="G16" s="20" t="s">
        <v>49</v>
      </c>
      <c r="H16" s="21" t="s">
        <v>50</v>
      </c>
      <c r="I16" s="26">
        <v>0.02</v>
      </c>
      <c r="K16" s="5">
        <v>14</v>
      </c>
      <c r="L16" s="5" t="s">
        <v>79</v>
      </c>
    </row>
    <row r="17" spans="2:12" ht="11.25">
      <c r="B17" s="29">
        <v>4664.68</v>
      </c>
      <c r="C17" s="30">
        <v>0.225</v>
      </c>
      <c r="D17" s="35">
        <v>662.77</v>
      </c>
      <c r="G17" s="20" t="s">
        <v>51</v>
      </c>
      <c r="H17" s="21" t="s">
        <v>52</v>
      </c>
      <c r="I17" s="26">
        <v>0.02</v>
      </c>
      <c r="K17" s="5">
        <v>15</v>
      </c>
      <c r="L17" s="5" t="s">
        <v>80</v>
      </c>
    </row>
    <row r="18" spans="2:12" ht="11.25">
      <c r="B18" s="29"/>
      <c r="C18" s="30">
        <v>0.275</v>
      </c>
      <c r="D18" s="35">
        <v>896</v>
      </c>
      <c r="G18" s="20" t="s">
        <v>53</v>
      </c>
      <c r="H18" s="21" t="s">
        <v>52</v>
      </c>
      <c r="I18" s="26">
        <v>0.02</v>
      </c>
      <c r="K18" s="5">
        <v>16</v>
      </c>
      <c r="L18" s="5" t="s">
        <v>81</v>
      </c>
    </row>
    <row r="19" spans="2:12" ht="11.25">
      <c r="B19" s="5" t="s">
        <v>29</v>
      </c>
      <c r="G19" s="24" t="s">
        <v>54</v>
      </c>
      <c r="H19" s="25" t="s">
        <v>55</v>
      </c>
      <c r="I19" s="26">
        <v>0.02</v>
      </c>
      <c r="K19" s="5">
        <v>17</v>
      </c>
      <c r="L19" s="5" t="s">
        <v>82</v>
      </c>
    </row>
    <row r="20" spans="11:12" ht="11.25">
      <c r="K20" s="5">
        <v>18</v>
      </c>
      <c r="L20" s="5" t="s">
        <v>83</v>
      </c>
    </row>
    <row r="21" spans="11:12" ht="11.25">
      <c r="K21" s="5">
        <v>19</v>
      </c>
      <c r="L21" s="5" t="s">
        <v>84</v>
      </c>
    </row>
    <row r="22" spans="11:12" ht="11.25">
      <c r="K22" s="5">
        <v>20</v>
      </c>
      <c r="L22" s="5" t="s">
        <v>85</v>
      </c>
    </row>
    <row r="23" spans="11:12" ht="11.25">
      <c r="K23" s="5">
        <v>21</v>
      </c>
      <c r="L23" s="5" t="s">
        <v>86</v>
      </c>
    </row>
    <row r="24" spans="11:12" ht="11.25">
      <c r="K24" s="5">
        <v>22</v>
      </c>
      <c r="L24" s="5" t="s">
        <v>87</v>
      </c>
    </row>
    <row r="25" spans="11:12" ht="11.25">
      <c r="K25" s="5">
        <v>23</v>
      </c>
      <c r="L25" s="5" t="s">
        <v>88</v>
      </c>
    </row>
    <row r="26" spans="11:12" ht="11.25">
      <c r="K26" s="5">
        <v>24</v>
      </c>
      <c r="L26" s="5" t="s">
        <v>89</v>
      </c>
    </row>
    <row r="27" spans="11:12" ht="11.25">
      <c r="K27" s="5">
        <v>25</v>
      </c>
      <c r="L27" s="5" t="s">
        <v>90</v>
      </c>
    </row>
    <row r="28" spans="11:12" ht="11.25">
      <c r="K28" s="5">
        <v>26</v>
      </c>
      <c r="L28" s="5" t="s">
        <v>91</v>
      </c>
    </row>
    <row r="29" spans="9:12" ht="11.25">
      <c r="I29" s="51" t="s">
        <v>95</v>
      </c>
      <c r="J29" s="21"/>
      <c r="K29" s="5">
        <v>27</v>
      </c>
      <c r="L29" s="5" t="s">
        <v>92</v>
      </c>
    </row>
    <row r="30" spans="9:10" ht="11.25">
      <c r="I30" s="51" t="s">
        <v>94</v>
      </c>
      <c r="J30" s="21"/>
    </row>
  </sheetData>
  <sheetProtection/>
  <mergeCells count="4">
    <mergeCell ref="B2:D2"/>
    <mergeCell ref="B7:D7"/>
    <mergeCell ref="G2:I2"/>
    <mergeCell ref="B12:D1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Pessoa</dc:creator>
  <cp:keywords/>
  <dc:description/>
  <cp:lastModifiedBy>Jose Dilton Cruz Pessoa</cp:lastModifiedBy>
  <cp:lastPrinted>2021-09-30T04:23:51Z</cp:lastPrinted>
  <dcterms:created xsi:type="dcterms:W3CDTF">2007-06-19T12:30:32Z</dcterms:created>
  <dcterms:modified xsi:type="dcterms:W3CDTF">2024-04-22T14:20:23Z</dcterms:modified>
  <cp:category/>
  <cp:version/>
  <cp:contentType/>
  <cp:contentStatus/>
</cp:coreProperties>
</file>