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4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</sheets>
  <definedNames/>
  <calcPr fullCalcOnLoad="1"/>
</workbook>
</file>

<file path=xl/sharedStrings.xml><?xml version="1.0" encoding="utf-8"?>
<sst xmlns="http://schemas.openxmlformats.org/spreadsheetml/2006/main" count="1423" uniqueCount="171">
  <si>
    <t>TURNO</t>
  </si>
  <si>
    <t>MAT</t>
  </si>
  <si>
    <t>NOT</t>
  </si>
  <si>
    <t>INT</t>
  </si>
  <si>
    <t>VESP</t>
  </si>
  <si>
    <t>PROM</t>
  </si>
  <si>
    <t>RET</t>
  </si>
  <si>
    <t>UNIVERSIDADE ESTADUAL DE LONDRINA</t>
  </si>
  <si>
    <t>SALDO</t>
  </si>
  <si>
    <t>TRANC</t>
  </si>
  <si>
    <t>MATR</t>
  </si>
  <si>
    <t>EVAD</t>
  </si>
  <si>
    <t>FORM</t>
  </si>
  <si>
    <t>ADMINISTRAÇÃO (NOTURNO)</t>
  </si>
  <si>
    <t>ADMINISTRAÇÃO (MATUTINO)</t>
  </si>
  <si>
    <t>AGRONOMIA (INTEGRAL)</t>
  </si>
  <si>
    <t>ARQUITETURA E URBANISMO (INTEGRAL)</t>
  </si>
  <si>
    <t>ARTES CÊNICAS (MATUTINO)</t>
  </si>
  <si>
    <t>BIBLIOTECONOMIA (NOTURNO)</t>
  </si>
  <si>
    <t>BIOMEDICINA (INTEGRAL)</t>
  </si>
  <si>
    <t>CIÊNCIA DA COMPUTAÇÃO (INTEGRAL)</t>
  </si>
  <si>
    <t>CIÊNCIA DO ESPORTE (INTEGRAL)</t>
  </si>
  <si>
    <t>CIÊNCIAS BIOLÓGICAS (INTEGRAL)</t>
  </si>
  <si>
    <t>CIÊNCIAS CONTÁBEIS (MATUTINO)</t>
  </si>
  <si>
    <t>CIÊNCIAS CONTÁBEIS (NOTURNO)</t>
  </si>
  <si>
    <t>CIÊNCIAS ECONÔMICAS (NOTURNO)</t>
  </si>
  <si>
    <t>CIÊNCIAS ECONÔMICAS (MATUTINO)</t>
  </si>
  <si>
    <t>CIÊNCIAS SOCIAIS (MATUTINO)</t>
  </si>
  <si>
    <t>CIÊNCIAS SOCIAIS (NOTURNO)</t>
  </si>
  <si>
    <t>COMUNICAÇÃO SOCIAL - JORNALISMO (MATUTINO)</t>
  </si>
  <si>
    <t>COMUNICAÇÃO SOCIAL - JORNALISMO (NOTURNO)</t>
  </si>
  <si>
    <t>COMUNICAÇÃO SOCIAL - RELAÇÕES PÚBLICAS (MATUTINO)</t>
  </si>
  <si>
    <t>COMUNICAÇÃO SOCIAL - RELAÇÕES PÚBLICAS (NOTURNO)</t>
  </si>
  <si>
    <t>DIREITO (NOTURNO)</t>
  </si>
  <si>
    <t>DIREITO (MATUTINO)</t>
  </si>
  <si>
    <t>EDUCAÇÃO ARTÍSTICA (NOTURNO)</t>
  </si>
  <si>
    <t>EDUCAÇÃO ARTÍSTICA (MATUTINO)</t>
  </si>
  <si>
    <t>EDUCAÇÃO FÍSICA - LICENCIATURA (MATUTINO)</t>
  </si>
  <si>
    <t>EDUCAÇÃO FÍSICA - LICENCIATURA (NOTURNO)</t>
  </si>
  <si>
    <t>ENFERMAGEM (INTEGRAL)</t>
  </si>
  <si>
    <t>ENGENHARIA CIVIL (INTEGRAL)</t>
  </si>
  <si>
    <t>ENGENHARIA ELÉTRICA (INTEGRAL)</t>
  </si>
  <si>
    <t>FARMÁCIA (INTEGRAL)</t>
  </si>
  <si>
    <t>FILOSOFIA (NOTURNO)</t>
  </si>
  <si>
    <t>FISIOTERAPIA (INTEGRAL)</t>
  </si>
  <si>
    <t>FÍSICA - BACHARELADO (INTEGRAL)</t>
  </si>
  <si>
    <t>FÍSICA - LICENCIATURA (NOTURNO)</t>
  </si>
  <si>
    <t>GEOGRAFIA (MATUTINO)</t>
  </si>
  <si>
    <t>GEOGRAFIA (NOTURNO)</t>
  </si>
  <si>
    <t>HISTÓRIA (MATUTINO)</t>
  </si>
  <si>
    <t>HISTÓRIA (NOTURNO)</t>
  </si>
  <si>
    <t>MATEMÁTICA - BACHARELADO (MATUTINO)</t>
  </si>
  <si>
    <t>MATEMÁTICA - LICENCIATURA (NOTURNO)</t>
  </si>
  <si>
    <t>MEDICINA (INTEGRAL)</t>
  </si>
  <si>
    <t>MEDICINA VETERINÁRIA (INTEGRAL)</t>
  </si>
  <si>
    <t>MÚSICA (VESPERTINO)</t>
  </si>
  <si>
    <t>ODONTOLOGIA (INTEGRAL)</t>
  </si>
  <si>
    <t>PEDAGOGIA (MATUTINO)</t>
  </si>
  <si>
    <t>PEDAGOGIA (NOTURNO)</t>
  </si>
  <si>
    <t>PSICOLOGIA (INTEGRAL)</t>
  </si>
  <si>
    <t>QUÍMICA - BACHARELADO (INTEGRAL)</t>
  </si>
  <si>
    <t>QUÍMICA - LICENCIATURA (NOTURNO)</t>
  </si>
  <si>
    <t>SECRETARIADO EXECUTIVO (NOTURNO)</t>
  </si>
  <si>
    <t>SERVIÇO SOCIAL (NOTURNO)</t>
  </si>
  <si>
    <t>SERVIÇO SOCIAL (MATUTINO)</t>
  </si>
  <si>
    <t>ZOOTECNIA (INTEGRAL)</t>
  </si>
  <si>
    <t>REMAT</t>
  </si>
  <si>
    <t>UNIVERSIDADE ESTADUAL DE LONDRINA - PRO REITORIA DE GRADUAÇÃO</t>
  </si>
  <si>
    <t>TABELA III A - 2005</t>
  </si>
  <si>
    <t>COD</t>
  </si>
  <si>
    <t>NOME DO CUR  SO</t>
  </si>
  <si>
    <t>TUR  NO</t>
  </si>
  <si>
    <t xml:space="preserve">RESULTADO ACADÊMICO - PRIMEIRO ANO </t>
  </si>
  <si>
    <t xml:space="preserve">RESULTADO ACADÊMICO - SEGUNDO ANO </t>
  </si>
  <si>
    <t xml:space="preserve">RESULTADO ACADÊMICO - TERCEIRO ANO </t>
  </si>
  <si>
    <t xml:space="preserve">MATR U </t>
  </si>
  <si>
    <t>MATR EP</t>
  </si>
  <si>
    <t>MATR N</t>
  </si>
  <si>
    <t>TRAN</t>
  </si>
  <si>
    <t>form</t>
  </si>
  <si>
    <t>REM</t>
  </si>
  <si>
    <t>ARQUIVOLOGIA (NOTURNO)</t>
  </si>
  <si>
    <t>DESIGN DE MODA (MATUTINO)</t>
  </si>
  <si>
    <t>DESIGN GRÁFICO (MATUTINO)</t>
  </si>
  <si>
    <t>EDUCAÇÃO FÍSICA - BACHARELADO (MATUTINO)</t>
  </si>
  <si>
    <t>EDUCAÇÃO FÍSICA - BACHARELADO (NOTURNO)</t>
  </si>
  <si>
    <t>1*</t>
  </si>
  <si>
    <t>LETRAS (NOTURNO)</t>
  </si>
  <si>
    <t>LETRAS (VESPERTINO)</t>
  </si>
  <si>
    <t>PEDAGOGIA (VESPERTINO)</t>
  </si>
  <si>
    <t>TOTAL</t>
  </si>
  <si>
    <t>PERCENTUAIS</t>
  </si>
  <si>
    <t>* aluno da liminar tornou-se regular</t>
  </si>
  <si>
    <t>LEGENDA</t>
  </si>
  <si>
    <t>MATR = MATRICULADOS EM 2005 E 2006</t>
  </si>
  <si>
    <t>MATR U = MATRICULADO PELA COTA UNIVERSAL</t>
  </si>
  <si>
    <t xml:space="preserve">PROM = PROMOVIDOS PARA A PROXIMA SERIE </t>
  </si>
  <si>
    <t>MATR EP = MATRICULADO PELA COTA DE ESCOLA PÚBLICA</t>
  </si>
  <si>
    <t>FORM = FORMADO NO CURSO</t>
  </si>
  <si>
    <t>MATR N = MATRICULADO PELA COTA DE PRETO OU PARDO DE ESCOLA PÚBLICA</t>
  </si>
  <si>
    <t>RETIDO = ESTUDANTE RETIDO NA SÉRIE</t>
  </si>
  <si>
    <t>EVAD = ALUNO QUE SE EVADIU DA UEL</t>
  </si>
  <si>
    <t>TRAN = ALUNO QUE TRANCOU SUA MATRICULA</t>
  </si>
  <si>
    <t>TABELA III A  - 2006</t>
  </si>
  <si>
    <t>NOME DO CURSO</t>
  </si>
  <si>
    <t>MATR U</t>
  </si>
  <si>
    <t>LETRAS-LÍNGUA PORTUGUESA E ESTUDOS LITERÁRIOS (NOTURNO)</t>
  </si>
  <si>
    <t>LETRAS - LÍNGUA PORTUGUESA E ESTUDOS LITERÁRIOS (VESPERTINO)</t>
  </si>
  <si>
    <t>LETRAS - LÍNGUAS ESTRANGEIRAS MODERNAS (NOTURNO)</t>
  </si>
  <si>
    <t>LETRAS - LÍNGUAS ESTRANGEIRAS MODERNAS (VESPERTINO)</t>
  </si>
  <si>
    <t>RESULTADO ACADÊMICO DOS INGRESSANTES EM 2007 - POR COTA DE MATRÍCULA</t>
  </si>
  <si>
    <t>LETRAS ESTRANGEIRAS MODERNAS (NOTURNO)</t>
  </si>
  <si>
    <t>LETRAS ESTRANGEIRAS MODERNAS (VESPERTINO)</t>
  </si>
  <si>
    <t>ESPORTE (INTEGRAL)</t>
  </si>
  <si>
    <r>
      <t>MATR U</t>
    </r>
    <r>
      <rPr>
        <sz val="10"/>
        <rFont val="Arial"/>
        <family val="0"/>
      </rPr>
      <t xml:space="preserve"> = MATRICULADO PELA COTA UNIVERSAL</t>
    </r>
  </si>
  <si>
    <r>
      <t>MATR EP</t>
    </r>
    <r>
      <rPr>
        <sz val="10"/>
        <rFont val="Arial"/>
        <family val="0"/>
      </rPr>
      <t xml:space="preserve"> = MATRICULADO PELA COTA DE ESCOLA PÚBLICA</t>
    </r>
  </si>
  <si>
    <r>
      <t>MATR N</t>
    </r>
    <r>
      <rPr>
        <sz val="10"/>
        <rFont val="Arial"/>
        <family val="0"/>
      </rPr>
      <t xml:space="preserve"> = MATRICULADO PELA COTA DE PRETO OU PARDO DE ESCOLA PÚBLICA</t>
    </r>
  </si>
  <si>
    <t xml:space="preserve">RESULTADO ACADÊMICO - QUARTO ANO </t>
  </si>
  <si>
    <t>n.</t>
  </si>
  <si>
    <t>%</t>
  </si>
  <si>
    <t>n</t>
  </si>
  <si>
    <t xml:space="preserve">RESULTADO ACADÊMICO - QUINTO ANO </t>
  </si>
  <si>
    <t>ATIVO</t>
  </si>
  <si>
    <t>EVADIDO</t>
  </si>
  <si>
    <t>geral</t>
  </si>
  <si>
    <t>DIRETORIA DE APOIO À AÇÃO PEDAGÓGICA - DIVISÃO DE POLITICAS DE GRADUAÇÃO</t>
  </si>
  <si>
    <t>FORMADO</t>
  </si>
  <si>
    <t>MATR  U</t>
  </si>
  <si>
    <t xml:space="preserve">MATR </t>
  </si>
  <si>
    <t>LETRAS - LINGUA ESPANHOLA E RESPECTIVAS LITERATURAS (NOTURNO)</t>
  </si>
  <si>
    <t>LETRAS - LINGUA ESPANHOLA E RESPECTIVAS LITERATURAS (VESPERTINO)</t>
  </si>
  <si>
    <r>
      <t>MATR U</t>
    </r>
    <r>
      <rPr>
        <sz val="10"/>
        <rFont val="Arial"/>
        <family val="2"/>
      </rPr>
      <t xml:space="preserve"> = MATRICULADO PELA COTA UNIVERSAL</t>
    </r>
  </si>
  <si>
    <r>
      <t>MATR EP</t>
    </r>
    <r>
      <rPr>
        <sz val="10"/>
        <rFont val="Arial"/>
        <family val="2"/>
      </rPr>
      <t xml:space="preserve"> = MATRICULADO PELA COTA DE ESCOLA PÚBLICA</t>
    </r>
  </si>
  <si>
    <r>
      <t>MATR N</t>
    </r>
    <r>
      <rPr>
        <sz val="10"/>
        <rFont val="Arial"/>
        <family val="2"/>
      </rPr>
      <t xml:space="preserve"> = MATRICULADO PELA COTA DE PRETO OU PARDO DE ESCOLA PÚBLICA</t>
    </r>
  </si>
  <si>
    <r>
      <t>PROM</t>
    </r>
    <r>
      <rPr>
        <sz val="10"/>
        <rFont val="Arial"/>
        <family val="0"/>
      </rPr>
      <t xml:space="preserve"> = PROMOVIDOS PARA A PROXIMA SERIE </t>
    </r>
  </si>
  <si>
    <r>
      <t>FORM</t>
    </r>
    <r>
      <rPr>
        <sz val="10"/>
        <rFont val="Arial"/>
        <family val="0"/>
      </rPr>
      <t xml:space="preserve"> = FORMADO NO CURSO</t>
    </r>
  </si>
  <si>
    <t>REM=REMATRICULA</t>
  </si>
  <si>
    <t>formado</t>
  </si>
  <si>
    <t xml:space="preserve">ativo </t>
  </si>
  <si>
    <t>evadido</t>
  </si>
  <si>
    <t>total</t>
  </si>
  <si>
    <t>resumo geral</t>
  </si>
  <si>
    <r>
      <t>MATR</t>
    </r>
    <r>
      <rPr>
        <sz val="10"/>
        <rFont val="Arial"/>
        <family val="0"/>
      </rPr>
      <t xml:space="preserve"> = MATRICULADOS </t>
    </r>
  </si>
  <si>
    <t>TABELA III - 2008</t>
  </si>
  <si>
    <t xml:space="preserve">MATR = MATRICULADOS </t>
  </si>
  <si>
    <t>EVAD = SE EVADIU DA UEL</t>
  </si>
  <si>
    <t>TRAN = TRANCOU SUA MATRICULA</t>
  </si>
  <si>
    <r>
      <t>RET</t>
    </r>
    <r>
      <rPr>
        <sz val="10"/>
        <rFont val="Arial"/>
        <family val="0"/>
      </rPr>
      <t xml:space="preserve"> = RETIDO NA SÉRIE</t>
    </r>
  </si>
  <si>
    <r>
      <t>EVAD</t>
    </r>
    <r>
      <rPr>
        <sz val="10"/>
        <rFont val="Arial"/>
        <family val="0"/>
      </rPr>
      <t xml:space="preserve"> = SE EVADIU DA UEL</t>
    </r>
  </si>
  <si>
    <r>
      <t>TRAN</t>
    </r>
    <r>
      <rPr>
        <sz val="10"/>
        <rFont val="Arial"/>
        <family val="0"/>
      </rPr>
      <t xml:space="preserve"> = TRANCOU SUA MATRICULA</t>
    </r>
  </si>
  <si>
    <t>RETIDO = RETIDO NA SÉRIE</t>
  </si>
  <si>
    <t>INGRESSANTES EM 2010 - POR COTA DE MATRÍCULA</t>
  </si>
  <si>
    <t>RESULTADO ACADÊMICO NOS 6 ANOS DOS ESTUDANTES MATRICULADOS NA UEL EM 2005 - POR COTA DE MATRICULA</t>
  </si>
  <si>
    <t>ARTES VISUAIS (MATUTINO)</t>
  </si>
  <si>
    <t>ARTES VISUAIS (NOTURNO)</t>
  </si>
  <si>
    <t>LETRAS-LINGUA E CULTURA FRANCESAS</t>
  </si>
  <si>
    <t>saldo</t>
  </si>
  <si>
    <t>RESULTADO ACADEMICO NOS DOIS ANOS  DOS INGRESSANTES DE 2009 - POR COTA DE MATRICULA</t>
  </si>
  <si>
    <t xml:space="preserve">RESULTADO ACADÊMICO - SEXTO ANO </t>
  </si>
  <si>
    <t>ativo</t>
  </si>
  <si>
    <t>1ºANO</t>
  </si>
  <si>
    <t>2ºANO</t>
  </si>
  <si>
    <t>RESULTADO ACADÊMICO NOS TRÊS PRIMEIROS ANOS DOS INGRESSANTES EM 2008 - POR COTA DE MATRÍCULA</t>
  </si>
  <si>
    <t>IMD/042011</t>
  </si>
  <si>
    <t>IMD042011</t>
  </si>
  <si>
    <t>RESULTADO ACADÊMICO NOS CINCO ANOS DOS ESTUDANTES MATRICULADOS NA UEL EM 2006 - POR COTA DE MATRICULA</t>
  </si>
  <si>
    <t xml:space="preserve">RESULTADO ACADÊMICO POR COTA DE MATRICULA - APÓS CINCO ANOS DE CURSOS </t>
  </si>
  <si>
    <t>RESULTADO ACADEMICO NO PRIMEIRO ANO DOS INGRESSANTES NA UEL EM 2010  - POR COTA DE MATRÍCULA</t>
  </si>
  <si>
    <t>TABELA III A  - 2007</t>
  </si>
  <si>
    <t>RESULTADO ACADÊMICO NOS QUATRO ANOS DOS ESTUDANTES MATRICULADOS NA UEL EM 2007 - POR COTA DE MATRICULA</t>
  </si>
  <si>
    <t>TABELA III - 2009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</si>
</sst>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%"/>
    <numFmt numFmtId="170" formatCode="0;[Red]0"/>
    <numFmt numFmtId="171" formatCode="0.00;[Red]0.00"/>
    <numFmt numFmtId="172" formatCode="0.000;[Red]0.000"/>
    <numFmt numFmtId="173" formatCode="0.0000;[Red]0.0000"/>
    <numFmt numFmtId="174" formatCode="0.0;[Red]0.0"/>
    <numFmt numFmtId="175" formatCode="0.0"/>
    <numFmt numFmtId="176" formatCode="_(* #,##0.0_);_(* \(#,##0.0\);_(* &quot;-&quot;_);_(@_)"/>
    <numFmt numFmtId="177" formatCode="_(* #,##0.00_);_(* \(#,##0.00\);_(* &quot;-&quot;_);_(@_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2" xfId="0" applyBorder="1" applyAlignment="1">
      <alignment horizontal="center"/>
    </xf>
    <xf numFmtId="0" fontId="7" fillId="0" borderId="6" xfId="0" applyFont="1" applyBorder="1" applyAlignment="1">
      <alignment/>
    </xf>
    <xf numFmtId="1" fontId="3" fillId="2" borderId="17" xfId="0" applyNumberFormat="1" applyFont="1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3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3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1" fontId="0" fillId="2" borderId="28" xfId="0" applyNumberFormat="1" applyFill="1" applyBorder="1" applyAlignment="1">
      <alignment/>
    </xf>
    <xf numFmtId="1" fontId="3" fillId="2" borderId="25" xfId="0" applyNumberFormat="1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2" borderId="29" xfId="0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3" fillId="2" borderId="33" xfId="0" applyFont="1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3" fillId="2" borderId="17" xfId="0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1" fontId="3" fillId="2" borderId="36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8" xfId="0" applyBorder="1" applyAlignment="1">
      <alignment/>
    </xf>
    <xf numFmtId="0" fontId="7" fillId="0" borderId="19" xfId="0" applyFont="1" applyBorder="1" applyAlignment="1">
      <alignment/>
    </xf>
    <xf numFmtId="0" fontId="3" fillId="2" borderId="28" xfId="0" applyFont="1" applyFill="1" applyBorder="1" applyAlignment="1">
      <alignment horizontal="center"/>
    </xf>
    <xf numFmtId="0" fontId="0" fillId="2" borderId="37" xfId="0" applyFill="1" applyBorder="1" applyAlignment="1">
      <alignment/>
    </xf>
    <xf numFmtId="1" fontId="3" fillId="2" borderId="18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0" xfId="0" applyFont="1" applyBorder="1" applyAlignment="1">
      <alignment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>
      <alignment/>
    </xf>
    <xf numFmtId="0" fontId="3" fillId="2" borderId="43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0" borderId="5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2" borderId="51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52" xfId="0" applyFill="1" applyBorder="1" applyAlignment="1">
      <alignment/>
    </xf>
    <xf numFmtId="1" fontId="3" fillId="2" borderId="41" xfId="0" applyNumberFormat="1" applyFont="1" applyFill="1" applyBorder="1" applyAlignment="1">
      <alignment horizontal="center"/>
    </xf>
    <xf numFmtId="1" fontId="3" fillId="2" borderId="4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2" borderId="46" xfId="0" applyFont="1" applyFill="1" applyBorder="1" applyAlignment="1">
      <alignment/>
    </xf>
    <xf numFmtId="2" fontId="9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2" borderId="6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1" fontId="0" fillId="2" borderId="25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/>
    </xf>
    <xf numFmtId="1" fontId="0" fillId="2" borderId="29" xfId="0" applyNumberFormat="1" applyFill="1" applyBorder="1" applyAlignment="1">
      <alignment horizontal="center"/>
    </xf>
    <xf numFmtId="1" fontId="0" fillId="2" borderId="54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1" fontId="0" fillId="2" borderId="31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2" fontId="0" fillId="2" borderId="35" xfId="0" applyNumberFormat="1" applyFill="1" applyBorder="1" applyAlignment="1">
      <alignment/>
    </xf>
    <xf numFmtId="1" fontId="0" fillId="2" borderId="18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/>
    </xf>
    <xf numFmtId="1" fontId="0" fillId="2" borderId="35" xfId="0" applyNumberFormat="1" applyFill="1" applyBorder="1" applyAlignment="1">
      <alignment/>
    </xf>
    <xf numFmtId="0" fontId="4" fillId="2" borderId="50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1" fontId="0" fillId="2" borderId="51" xfId="0" applyNumberFormat="1" applyFill="1" applyBorder="1" applyAlignment="1">
      <alignment horizontal="center"/>
    </xf>
    <xf numFmtId="1" fontId="0" fillId="2" borderId="50" xfId="0" applyNumberFormat="1" applyFill="1" applyBorder="1" applyAlignment="1">
      <alignment horizontal="center"/>
    </xf>
    <xf numFmtId="1" fontId="0" fillId="2" borderId="56" xfId="0" applyNumberFormat="1" applyFill="1" applyBorder="1" applyAlignment="1">
      <alignment horizontal="center"/>
    </xf>
    <xf numFmtId="1" fontId="0" fillId="2" borderId="52" xfId="0" applyNumberFormat="1" applyFill="1" applyBorder="1" applyAlignment="1">
      <alignment horizontal="center"/>
    </xf>
    <xf numFmtId="1" fontId="0" fillId="2" borderId="55" xfId="0" applyNumberFormat="1" applyFill="1" applyBorder="1" applyAlignment="1">
      <alignment horizontal="center"/>
    </xf>
    <xf numFmtId="1" fontId="0" fillId="2" borderId="55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57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14" xfId="0" applyNumberFormat="1" applyFill="1" applyBorder="1" applyAlignment="1">
      <alignment/>
    </xf>
    <xf numFmtId="0" fontId="0" fillId="2" borderId="5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2" fontId="4" fillId="2" borderId="15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0" fillId="2" borderId="60" xfId="0" applyFill="1" applyBorder="1" applyAlignment="1">
      <alignment horizontal="center"/>
    </xf>
    <xf numFmtId="2" fontId="9" fillId="2" borderId="6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3" fillId="2" borderId="6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4" fillId="2" borderId="59" xfId="0" applyNumberFormat="1" applyFont="1" applyFill="1" applyBorder="1" applyAlignment="1">
      <alignment/>
    </xf>
    <xf numFmtId="2" fontId="9" fillId="2" borderId="59" xfId="0" applyNumberFormat="1" applyFont="1" applyFill="1" applyBorder="1" applyAlignment="1">
      <alignment horizontal="center"/>
    </xf>
    <xf numFmtId="2" fontId="5" fillId="2" borderId="59" xfId="0" applyNumberFormat="1" applyFont="1" applyFill="1" applyBorder="1" applyAlignment="1">
      <alignment horizontal="center"/>
    </xf>
    <xf numFmtId="2" fontId="6" fillId="2" borderId="59" xfId="0" applyNumberFormat="1" applyFont="1" applyFill="1" applyBorder="1" applyAlignment="1">
      <alignment horizontal="center"/>
    </xf>
    <xf numFmtId="2" fontId="9" fillId="2" borderId="62" xfId="0" applyNumberFormat="1" applyFont="1" applyFill="1" applyBorder="1" applyAlignment="1">
      <alignment horizontal="center"/>
    </xf>
    <xf numFmtId="2" fontId="9" fillId="2" borderId="63" xfId="0" applyNumberFormat="1" applyFont="1" applyFill="1" applyBorder="1" applyAlignment="1">
      <alignment horizontal="center"/>
    </xf>
    <xf numFmtId="2" fontId="4" fillId="2" borderId="64" xfId="0" applyNumberFormat="1" applyFont="1" applyFill="1" applyBorder="1" applyAlignment="1">
      <alignment/>
    </xf>
    <xf numFmtId="2" fontId="4" fillId="2" borderId="65" xfId="0" applyNumberFormat="1" applyFont="1" applyFill="1" applyBorder="1" applyAlignment="1">
      <alignment/>
    </xf>
    <xf numFmtId="2" fontId="5" fillId="2" borderId="66" xfId="0" applyNumberFormat="1" applyFont="1" applyFill="1" applyBorder="1" applyAlignment="1">
      <alignment horizontal="center"/>
    </xf>
    <xf numFmtId="2" fontId="2" fillId="2" borderId="64" xfId="0" applyNumberFormat="1" applyFont="1" applyFill="1" applyBorder="1" applyAlignment="1">
      <alignment/>
    </xf>
    <xf numFmtId="2" fontId="6" fillId="2" borderId="66" xfId="0" applyNumberFormat="1" applyFont="1" applyFill="1" applyBorder="1" applyAlignment="1">
      <alignment horizontal="center"/>
    </xf>
    <xf numFmtId="2" fontId="9" fillId="2" borderId="65" xfId="0" applyNumberFormat="1" applyFont="1" applyFill="1" applyBorder="1" applyAlignment="1">
      <alignment horizontal="center"/>
    </xf>
    <xf numFmtId="2" fontId="9" fillId="2" borderId="66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0" fillId="2" borderId="67" xfId="0" applyNumberFormat="1" applyFill="1" applyBorder="1" applyAlignment="1">
      <alignment/>
    </xf>
    <xf numFmtId="1" fontId="3" fillId="2" borderId="68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71" xfId="0" applyFont="1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41" fontId="0" fillId="2" borderId="26" xfId="20" applyNumberFormat="1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41" fontId="0" fillId="0" borderId="2" xfId="0" applyNumberFormat="1" applyBorder="1" applyAlignment="1">
      <alignment/>
    </xf>
    <xf numFmtId="0" fontId="0" fillId="0" borderId="31" xfId="0" applyBorder="1" applyAlignment="1">
      <alignment/>
    </xf>
    <xf numFmtId="0" fontId="7" fillId="0" borderId="35" xfId="0" applyFont="1" applyBorder="1" applyAlignment="1">
      <alignment/>
    </xf>
    <xf numFmtId="41" fontId="0" fillId="2" borderId="6" xfId="2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35" xfId="0" applyBorder="1" applyAlignment="1">
      <alignment/>
    </xf>
    <xf numFmtId="41" fontId="0" fillId="0" borderId="1" xfId="0" applyNumberFormat="1" applyBorder="1" applyAlignment="1">
      <alignment/>
    </xf>
    <xf numFmtId="41" fontId="0" fillId="2" borderId="1" xfId="0" applyNumberFormat="1" applyFill="1" applyBorder="1" applyAlignment="1">
      <alignment/>
    </xf>
    <xf numFmtId="0" fontId="7" fillId="2" borderId="35" xfId="0" applyFont="1" applyFill="1" applyBorder="1" applyAlignment="1">
      <alignment/>
    </xf>
    <xf numFmtId="0" fontId="0" fillId="0" borderId="51" xfId="0" applyBorder="1" applyAlignment="1">
      <alignment/>
    </xf>
    <xf numFmtId="0" fontId="7" fillId="0" borderId="55" xfId="0" applyFont="1" applyBorder="1" applyAlignment="1">
      <alignment/>
    </xf>
    <xf numFmtId="41" fontId="0" fillId="2" borderId="50" xfId="20" applyNumberFormat="1" applyFill="1" applyBorder="1" applyAlignment="1">
      <alignment horizontal="center"/>
    </xf>
    <xf numFmtId="1" fontId="0" fillId="2" borderId="41" xfId="0" applyNumberFormat="1" applyFill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0" borderId="49" xfId="0" applyBorder="1" applyAlignment="1">
      <alignment/>
    </xf>
    <xf numFmtId="41" fontId="0" fillId="0" borderId="3" xfId="0" applyNumberFormat="1" applyBorder="1" applyAlignment="1">
      <alignment/>
    </xf>
    <xf numFmtId="0" fontId="0" fillId="0" borderId="68" xfId="0" applyBorder="1" applyAlignment="1">
      <alignment/>
    </xf>
    <xf numFmtId="0" fontId="1" fillId="0" borderId="9" xfId="0" applyFont="1" applyBorder="1" applyAlignment="1">
      <alignment/>
    </xf>
    <xf numFmtId="0" fontId="0" fillId="0" borderId="15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0" xfId="20" applyFont="1" applyAlignment="1">
      <alignment/>
    </xf>
    <xf numFmtId="0" fontId="1" fillId="2" borderId="6" xfId="0" applyFont="1" applyFill="1" applyBorder="1" applyAlignment="1">
      <alignment/>
    </xf>
    <xf numFmtId="2" fontId="9" fillId="2" borderId="14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71" xfId="0" applyFont="1" applyBorder="1" applyAlignment="1">
      <alignment/>
    </xf>
    <xf numFmtId="1" fontId="3" fillId="2" borderId="59" xfId="0" applyNumberFormat="1" applyFont="1" applyFill="1" applyBorder="1" applyAlignment="1">
      <alignment horizontal="center"/>
    </xf>
    <xf numFmtId="1" fontId="3" fillId="2" borderId="63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0" fillId="2" borderId="56" xfId="0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1" fontId="0" fillId="2" borderId="17" xfId="0" applyNumberFormat="1" applyFill="1" applyBorder="1" applyAlignment="1">
      <alignment/>
    </xf>
    <xf numFmtId="1" fontId="0" fillId="2" borderId="60" xfId="0" applyNumberFormat="1" applyFill="1" applyBorder="1" applyAlignment="1">
      <alignment/>
    </xf>
    <xf numFmtId="0" fontId="0" fillId="0" borderId="27" xfId="0" applyBorder="1" applyAlignment="1">
      <alignment/>
    </xf>
    <xf numFmtId="2" fontId="0" fillId="0" borderId="6" xfId="0" applyNumberFormat="1" applyBorder="1" applyAlignment="1">
      <alignment/>
    </xf>
    <xf numFmtId="0" fontId="4" fillId="0" borderId="68" xfId="0" applyFont="1" applyFill="1" applyBorder="1" applyAlignment="1">
      <alignment/>
    </xf>
    <xf numFmtId="1" fontId="0" fillId="0" borderId="17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2" borderId="51" xfId="0" applyNumberFormat="1" applyFill="1" applyBorder="1" applyAlignment="1">
      <alignment/>
    </xf>
    <xf numFmtId="0" fontId="4" fillId="0" borderId="71" xfId="0" applyFont="1" applyFill="1" applyBorder="1" applyAlignment="1">
      <alignment/>
    </xf>
    <xf numFmtId="0" fontId="1" fillId="0" borderId="72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1" fontId="0" fillId="2" borderId="40" xfId="0" applyNumberFormat="1" applyFill="1" applyBorder="1" applyAlignment="1">
      <alignment horizontal="center"/>
    </xf>
    <xf numFmtId="1" fontId="0" fillId="2" borderId="42" xfId="0" applyNumberFormat="1" applyFill="1" applyBorder="1" applyAlignment="1">
      <alignment horizontal="center"/>
    </xf>
    <xf numFmtId="41" fontId="0" fillId="2" borderId="40" xfId="20" applyNumberFormat="1" applyFill="1" applyBorder="1" applyAlignment="1">
      <alignment horizontal="center"/>
    </xf>
    <xf numFmtId="1" fontId="0" fillId="2" borderId="49" xfId="0" applyNumberFormat="1" applyFill="1" applyBorder="1" applyAlignment="1">
      <alignment horizontal="center"/>
    </xf>
    <xf numFmtId="41" fontId="0" fillId="0" borderId="4" xfId="0" applyNumberFormat="1" applyBorder="1" applyAlignment="1">
      <alignment/>
    </xf>
    <xf numFmtId="41" fontId="2" fillId="0" borderId="14" xfId="0" applyNumberFormat="1" applyFont="1" applyBorder="1" applyAlignment="1">
      <alignment/>
    </xf>
    <xf numFmtId="0" fontId="0" fillId="2" borderId="66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2" fontId="2" fillId="2" borderId="0" xfId="0" applyNumberFormat="1" applyFont="1" applyFill="1" applyAlignment="1">
      <alignment/>
    </xf>
    <xf numFmtId="2" fontId="2" fillId="2" borderId="14" xfId="0" applyNumberFormat="1" applyFont="1" applyFill="1" applyBorder="1" applyAlignment="1">
      <alignment/>
    </xf>
    <xf numFmtId="1" fontId="0" fillId="2" borderId="18" xfId="0" applyNumberFormat="1" applyFill="1" applyBorder="1" applyAlignment="1">
      <alignment/>
    </xf>
    <xf numFmtId="1" fontId="0" fillId="2" borderId="31" xfId="0" applyNumberFormat="1" applyFill="1" applyBorder="1" applyAlignment="1">
      <alignment/>
    </xf>
    <xf numFmtId="0" fontId="2" fillId="0" borderId="68" xfId="0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6" xfId="0" applyNumberFormat="1" applyFont="1" applyBorder="1" applyAlignment="1">
      <alignment/>
    </xf>
    <xf numFmtId="1" fontId="0" fillId="0" borderId="36" xfId="0" applyNumberFormat="1" applyBorder="1" applyAlignment="1">
      <alignment/>
    </xf>
    <xf numFmtId="1" fontId="0" fillId="2" borderId="68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2" fontId="0" fillId="0" borderId="26" xfId="0" applyNumberForma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0" fillId="0" borderId="18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4" fillId="0" borderId="7" xfId="0" applyFont="1" applyFill="1" applyBorder="1" applyAlignment="1">
      <alignment/>
    </xf>
    <xf numFmtId="2" fontId="5" fillId="2" borderId="60" xfId="0" applyNumberFormat="1" applyFont="1" applyFill="1" applyBorder="1" applyAlignment="1">
      <alignment horizontal="center"/>
    </xf>
    <xf numFmtId="2" fontId="9" fillId="2" borderId="6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2" fontId="0" fillId="0" borderId="27" xfId="0" applyNumberFormat="1" applyBorder="1" applyAlignment="1">
      <alignment/>
    </xf>
    <xf numFmtId="168" fontId="9" fillId="2" borderId="59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1" fontId="3" fillId="3" borderId="31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1" fontId="3" fillId="2" borderId="58" xfId="0" applyNumberFormat="1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0" fillId="3" borderId="32" xfId="0" applyFill="1" applyBorder="1" applyAlignment="1">
      <alignment/>
    </xf>
    <xf numFmtId="1" fontId="0" fillId="2" borderId="0" xfId="0" applyNumberFormat="1" applyFill="1" applyAlignment="1">
      <alignment/>
    </xf>
    <xf numFmtId="2" fontId="2" fillId="0" borderId="37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20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4" fillId="0" borderId="7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9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56" xfId="0" applyNumberFormat="1" applyBorder="1" applyAlignment="1">
      <alignment/>
    </xf>
    <xf numFmtId="0" fontId="4" fillId="0" borderId="58" xfId="0" applyFont="1" applyBorder="1" applyAlignment="1">
      <alignment horizontal="center" vertical="center"/>
    </xf>
    <xf numFmtId="1" fontId="0" fillId="0" borderId="25" xfId="0" applyNumberFormat="1" applyBorder="1" applyAlignment="1">
      <alignment/>
    </xf>
    <xf numFmtId="1" fontId="0" fillId="0" borderId="31" xfId="0" applyNumberFormat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32" xfId="0" applyNumberFormat="1" applyFill="1" applyBorder="1" applyAlignment="1">
      <alignment/>
    </xf>
    <xf numFmtId="2" fontId="2" fillId="0" borderId="32" xfId="0" applyNumberFormat="1" applyFont="1" applyBorder="1" applyAlignment="1">
      <alignment/>
    </xf>
    <xf numFmtId="0" fontId="0" fillId="0" borderId="58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0" fillId="2" borderId="30" xfId="0" applyNumberFormat="1" applyFill="1" applyBorder="1" applyAlignment="1">
      <alignment/>
    </xf>
    <xf numFmtId="2" fontId="0" fillId="2" borderId="37" xfId="0" applyNumberFormat="1" applyFill="1" applyBorder="1" applyAlignment="1">
      <alignment/>
    </xf>
    <xf numFmtId="2" fontId="2" fillId="2" borderId="6" xfId="0" applyNumberFormat="1" applyFont="1" applyFill="1" applyBorder="1" applyAlignment="1">
      <alignment/>
    </xf>
    <xf numFmtId="2" fontId="0" fillId="0" borderId="4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2" borderId="30" xfId="0" applyFill="1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Fill="1" applyBorder="1" applyAlignment="1">
      <alignment/>
    </xf>
    <xf numFmtId="0" fontId="0" fillId="0" borderId="22" xfId="0" applyBorder="1" applyAlignment="1">
      <alignment/>
    </xf>
    <xf numFmtId="1" fontId="0" fillId="0" borderId="5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35" xfId="0" applyNumberFormat="1" applyBorder="1" applyAlignment="1">
      <alignment/>
    </xf>
    <xf numFmtId="2" fontId="0" fillId="0" borderId="49" xfId="0" applyNumberFormat="1" applyBorder="1" applyAlignment="1">
      <alignment/>
    </xf>
    <xf numFmtId="0" fontId="0" fillId="0" borderId="62" xfId="0" applyBorder="1" applyAlignment="1">
      <alignment/>
    </xf>
    <xf numFmtId="2" fontId="2" fillId="0" borderId="50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2" borderId="34" xfId="0" applyNumberFormat="1" applyFill="1" applyBorder="1" applyAlignment="1">
      <alignment/>
    </xf>
    <xf numFmtId="2" fontId="0" fillId="0" borderId="55" xfId="0" applyNumberFormat="1" applyBorder="1" applyAlignment="1">
      <alignment/>
    </xf>
    <xf numFmtId="1" fontId="2" fillId="0" borderId="0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3" fillId="0" borderId="17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1" fontId="13" fillId="2" borderId="2" xfId="0" applyNumberFormat="1" applyFont="1" applyFill="1" applyBorder="1" applyAlignment="1">
      <alignment horizontal="center" vertical="top" wrapText="1"/>
    </xf>
    <xf numFmtId="1" fontId="13" fillId="2" borderId="22" xfId="0" applyNumberFormat="1" applyFont="1" applyFill="1" applyBorder="1" applyAlignment="1">
      <alignment horizontal="center" vertical="top" wrapText="1"/>
    </xf>
    <xf numFmtId="1" fontId="13" fillId="2" borderId="19" xfId="0" applyNumberFormat="1" applyFont="1" applyFill="1" applyBorder="1" applyAlignment="1">
      <alignment horizontal="center" vertical="top" wrapText="1"/>
    </xf>
    <xf numFmtId="1" fontId="13" fillId="2" borderId="37" xfId="0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/>
    </xf>
    <xf numFmtId="0" fontId="13" fillId="0" borderId="3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1" fontId="13" fillId="2" borderId="34" xfId="0" applyNumberFormat="1" applyFont="1" applyFill="1" applyBorder="1" applyAlignment="1">
      <alignment horizontal="center" vertical="top" wrapText="1"/>
    </xf>
    <xf numFmtId="1" fontId="13" fillId="2" borderId="6" xfId="0" applyNumberFormat="1" applyFont="1" applyFill="1" applyBorder="1" applyAlignment="1">
      <alignment horizontal="center" vertical="top" wrapText="1"/>
    </xf>
    <xf numFmtId="1" fontId="13" fillId="2" borderId="35" xfId="0" applyNumberFormat="1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/>
    </xf>
    <xf numFmtId="0" fontId="13" fillId="2" borderId="3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3" fillId="2" borderId="38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3" fillId="0" borderId="7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3" fillId="0" borderId="75" xfId="0" applyFont="1" applyBorder="1" applyAlignment="1">
      <alignment vertical="top" wrapText="1"/>
    </xf>
    <xf numFmtId="1" fontId="13" fillId="2" borderId="5" xfId="0" applyNumberFormat="1" applyFont="1" applyFill="1" applyBorder="1" applyAlignment="1">
      <alignment horizontal="center" vertical="top" wrapText="1"/>
    </xf>
    <xf numFmtId="1" fontId="13" fillId="2" borderId="52" xfId="0" applyNumberFormat="1" applyFont="1" applyFill="1" applyBorder="1" applyAlignment="1">
      <alignment horizontal="center" vertical="top" wrapText="1"/>
    </xf>
    <xf numFmtId="1" fontId="13" fillId="2" borderId="50" xfId="0" applyNumberFormat="1" applyFont="1" applyFill="1" applyBorder="1" applyAlignment="1">
      <alignment horizontal="center" vertical="top" wrapText="1"/>
    </xf>
    <xf numFmtId="1" fontId="0" fillId="0" borderId="3" xfId="0" applyNumberFormat="1" applyBorder="1" applyAlignment="1">
      <alignment/>
    </xf>
    <xf numFmtId="0" fontId="0" fillId="0" borderId="68" xfId="0" applyFont="1" applyBorder="1" applyAlignment="1">
      <alignment/>
    </xf>
    <xf numFmtId="0" fontId="0" fillId="0" borderId="15" xfId="0" applyFont="1" applyBorder="1" applyAlignment="1">
      <alignment/>
    </xf>
    <xf numFmtId="1" fontId="1" fillId="0" borderId="53" xfId="0" applyNumberFormat="1" applyFont="1" applyBorder="1" applyAlignment="1">
      <alignment horizontal="center"/>
    </xf>
    <xf numFmtId="1" fontId="1" fillId="0" borderId="7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2" fillId="0" borderId="8" xfId="0" applyFont="1" applyBorder="1" applyAlignment="1">
      <alignment horizontal="center"/>
    </xf>
    <xf numFmtId="41" fontId="0" fillId="0" borderId="17" xfId="0" applyNumberFormat="1" applyBorder="1" applyAlignment="1">
      <alignment/>
    </xf>
    <xf numFmtId="41" fontId="0" fillId="2" borderId="17" xfId="0" applyNumberFormat="1" applyFill="1" applyBorder="1" applyAlignment="1">
      <alignment/>
    </xf>
    <xf numFmtId="41" fontId="0" fillId="0" borderId="39" xfId="0" applyNumberFormat="1" applyBorder="1" applyAlignment="1">
      <alignment/>
    </xf>
    <xf numFmtId="1" fontId="0" fillId="2" borderId="44" xfId="0" applyNumberFormat="1" applyFill="1" applyBorder="1" applyAlignment="1">
      <alignment horizontal="center"/>
    </xf>
    <xf numFmtId="1" fontId="0" fillId="2" borderId="54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8" xfId="20" applyFont="1" applyBorder="1" applyAlignment="1">
      <alignment/>
    </xf>
    <xf numFmtId="43" fontId="4" fillId="0" borderId="9" xfId="20" applyFont="1" applyBorder="1" applyAlignment="1">
      <alignment/>
    </xf>
    <xf numFmtId="43" fontId="4" fillId="0" borderId="7" xfId="20" applyFont="1" applyBorder="1" applyAlignment="1">
      <alignment/>
    </xf>
    <xf numFmtId="43" fontId="4" fillId="0" borderId="14" xfId="20" applyFont="1" applyBorder="1" applyAlignment="1">
      <alignment/>
    </xf>
    <xf numFmtId="43" fontId="4" fillId="0" borderId="68" xfId="20" applyFont="1" applyBorder="1" applyAlignment="1">
      <alignment/>
    </xf>
    <xf numFmtId="43" fontId="4" fillId="0" borderId="67" xfId="20" applyFont="1" applyBorder="1" applyAlignment="1">
      <alignment/>
    </xf>
    <xf numFmtId="43" fontId="4" fillId="0" borderId="58" xfId="20" applyFont="1" applyBorder="1" applyAlignment="1">
      <alignment/>
    </xf>
    <xf numFmtId="43" fontId="2" fillId="0" borderId="58" xfId="2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/>
    </xf>
    <xf numFmtId="41" fontId="0" fillId="2" borderId="23" xfId="20" applyNumberFormat="1" applyFill="1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2" borderId="30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41" fontId="0" fillId="2" borderId="35" xfId="20" applyNumberFormat="1" applyFill="1" applyBorder="1" applyAlignment="1">
      <alignment horizontal="center"/>
    </xf>
    <xf numFmtId="1" fontId="0" fillId="0" borderId="37" xfId="0" applyNumberFormat="1" applyBorder="1" applyAlignment="1">
      <alignment/>
    </xf>
    <xf numFmtId="1" fontId="0" fillId="2" borderId="74" xfId="0" applyNumberFormat="1" applyFill="1" applyBorder="1" applyAlignment="1">
      <alignment horizontal="center"/>
    </xf>
    <xf numFmtId="41" fontId="0" fillId="2" borderId="49" xfId="20" applyNumberForma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 applyAlignment="1">
      <alignment/>
    </xf>
    <xf numFmtId="43" fontId="2" fillId="0" borderId="7" xfId="20" applyFont="1" applyBorder="1" applyAlignment="1">
      <alignment/>
    </xf>
    <xf numFmtId="1" fontId="0" fillId="2" borderId="22" xfId="0" applyNumberFormat="1" applyFill="1" applyBorder="1" applyAlignment="1">
      <alignment/>
    </xf>
    <xf numFmtId="1" fontId="0" fillId="2" borderId="52" xfId="0" applyNumberFormat="1" applyFill="1" applyBorder="1" applyAlignment="1">
      <alignment/>
    </xf>
    <xf numFmtId="0" fontId="0" fillId="2" borderId="64" xfId="0" applyFill="1" applyBorder="1" applyAlignment="1">
      <alignment horizontal="center"/>
    </xf>
    <xf numFmtId="2" fontId="2" fillId="2" borderId="68" xfId="0" applyNumberFormat="1" applyFon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1" fontId="0" fillId="0" borderId="23" xfId="0" applyNumberFormat="1" applyBorder="1" applyAlignment="1">
      <alignment/>
    </xf>
    <xf numFmtId="177" fontId="4" fillId="0" borderId="0" xfId="0" applyNumberFormat="1" applyFont="1" applyAlignment="1">
      <alignment/>
    </xf>
    <xf numFmtId="0" fontId="8" fillId="0" borderId="0" xfId="0" applyFont="1" applyBorder="1" applyAlignment="1">
      <alignment horizontal="center" wrapText="1"/>
    </xf>
    <xf numFmtId="1" fontId="16" fillId="2" borderId="6" xfId="0" applyNumberFormat="1" applyFont="1" applyFill="1" applyBorder="1" applyAlignment="1">
      <alignment horizontal="center" vertical="top" wrapText="1"/>
    </xf>
    <xf numFmtId="0" fontId="13" fillId="0" borderId="31" xfId="0" applyFont="1" applyBorder="1" applyAlignment="1">
      <alignment vertical="top" wrapText="1"/>
    </xf>
    <xf numFmtId="0" fontId="13" fillId="2" borderId="31" xfId="0" applyFont="1" applyFill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2" fontId="13" fillId="2" borderId="6" xfId="0" applyNumberFormat="1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vertical="top" wrapText="1"/>
    </xf>
    <xf numFmtId="1" fontId="13" fillId="2" borderId="32" xfId="0" applyNumberFormat="1" applyFont="1" applyFill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1" fontId="16" fillId="2" borderId="34" xfId="0" applyNumberFormat="1" applyFont="1" applyFill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2" borderId="35" xfId="0" applyFont="1" applyFill="1" applyBorder="1" applyAlignment="1">
      <alignment vertical="top" wrapText="1"/>
    </xf>
    <xf numFmtId="0" fontId="13" fillId="0" borderId="37" xfId="0" applyFont="1" applyBorder="1" applyAlignment="1">
      <alignment vertical="top" wrapText="1"/>
    </xf>
    <xf numFmtId="1" fontId="13" fillId="2" borderId="31" xfId="0" applyNumberFormat="1" applyFont="1" applyFill="1" applyBorder="1" applyAlignment="1">
      <alignment horizontal="center" vertical="top" wrapText="1"/>
    </xf>
    <xf numFmtId="1" fontId="13" fillId="2" borderId="18" xfId="0" applyNumberFormat="1" applyFont="1" applyFill="1" applyBorder="1" applyAlignment="1">
      <alignment horizontal="center" vertical="top" wrapText="1"/>
    </xf>
    <xf numFmtId="1" fontId="16" fillId="2" borderId="31" xfId="0" applyNumberFormat="1" applyFont="1" applyFill="1" applyBorder="1" applyAlignment="1">
      <alignment horizontal="center" vertical="top" wrapText="1"/>
    </xf>
    <xf numFmtId="1" fontId="13" fillId="2" borderId="51" xfId="0" applyNumberFormat="1" applyFont="1" applyFill="1" applyBorder="1" applyAlignment="1">
      <alignment horizontal="center" vertical="top" wrapText="1"/>
    </xf>
    <xf numFmtId="1" fontId="13" fillId="2" borderId="25" xfId="0" applyNumberFormat="1" applyFont="1" applyFill="1" applyBorder="1" applyAlignment="1">
      <alignment horizontal="center" vertical="top" wrapText="1"/>
    </xf>
    <xf numFmtId="1" fontId="13" fillId="2" borderId="26" xfId="0" applyNumberFormat="1" applyFont="1" applyFill="1" applyBorder="1" applyAlignment="1">
      <alignment horizontal="center" vertical="top" wrapText="1"/>
    </xf>
    <xf numFmtId="1" fontId="13" fillId="2" borderId="27" xfId="0" applyNumberFormat="1" applyFont="1" applyFill="1" applyBorder="1" applyAlignment="1">
      <alignment horizontal="center" vertical="top" wrapText="1"/>
    </xf>
    <xf numFmtId="1" fontId="13" fillId="2" borderId="20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/>
    </xf>
    <xf numFmtId="1" fontId="2" fillId="2" borderId="26" xfId="0" applyNumberFormat="1" applyFont="1" applyFill="1" applyBorder="1" applyAlignment="1">
      <alignment horizontal="center"/>
    </xf>
    <xf numFmtId="0" fontId="0" fillId="2" borderId="55" xfId="0" applyFill="1" applyBorder="1" applyAlignment="1">
      <alignment/>
    </xf>
    <xf numFmtId="0" fontId="3" fillId="2" borderId="54" xfId="0" applyFont="1" applyFill="1" applyBorder="1" applyAlignment="1">
      <alignment horizont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3" fillId="0" borderId="0" xfId="0" applyFont="1" applyBorder="1" applyAlignment="1">
      <alignment horizontal="center" textRotation="90"/>
    </xf>
    <xf numFmtId="1" fontId="0" fillId="2" borderId="38" xfId="0" applyNumberFormat="1" applyFill="1" applyBorder="1" applyAlignment="1">
      <alignment/>
    </xf>
    <xf numFmtId="1" fontId="0" fillId="2" borderId="76" xfId="0" applyNumberForma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" fontId="0" fillId="2" borderId="32" xfId="0" applyNumberFormat="1" applyFill="1" applyBorder="1" applyAlignment="1">
      <alignment/>
    </xf>
    <xf numFmtId="0" fontId="0" fillId="2" borderId="77" xfId="0" applyFill="1" applyBorder="1" applyAlignment="1">
      <alignment/>
    </xf>
    <xf numFmtId="2" fontId="2" fillId="2" borderId="65" xfId="0" applyNumberFormat="1" applyFont="1" applyFill="1" applyBorder="1" applyAlignment="1">
      <alignment/>
    </xf>
    <xf numFmtId="2" fontId="2" fillId="2" borderId="59" xfId="0" applyNumberFormat="1" applyFont="1" applyFill="1" applyBorder="1" applyAlignment="1">
      <alignment/>
    </xf>
    <xf numFmtId="0" fontId="0" fillId="2" borderId="74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1" fontId="0" fillId="0" borderId="32" xfId="0" applyNumberFormat="1" applyBorder="1" applyAlignment="1">
      <alignment/>
    </xf>
    <xf numFmtId="0" fontId="2" fillId="0" borderId="9" xfId="0" applyFont="1" applyBorder="1" applyAlignment="1">
      <alignment horizontal="center" vertical="center"/>
    </xf>
    <xf numFmtId="2" fontId="0" fillId="2" borderId="55" xfId="0" applyNumberFormat="1" applyFill="1" applyBorder="1" applyAlignment="1">
      <alignment/>
    </xf>
    <xf numFmtId="43" fontId="4" fillId="0" borderId="19" xfId="20" applyFont="1" applyBorder="1" applyAlignment="1">
      <alignment/>
    </xf>
    <xf numFmtId="177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/>
    </xf>
    <xf numFmtId="43" fontId="7" fillId="0" borderId="19" xfId="20" applyFont="1" applyBorder="1" applyAlignment="1">
      <alignment/>
    </xf>
    <xf numFmtId="43" fontId="2" fillId="0" borderId="19" xfId="20" applyFont="1" applyBorder="1" applyAlignment="1">
      <alignment/>
    </xf>
    <xf numFmtId="4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41" fontId="0" fillId="0" borderId="18" xfId="0" applyNumberFormat="1" applyBorder="1" applyAlignment="1">
      <alignment/>
    </xf>
    <xf numFmtId="1" fontId="0" fillId="0" borderId="45" xfId="0" applyNumberFormat="1" applyBorder="1" applyAlignment="1">
      <alignment/>
    </xf>
    <xf numFmtId="41" fontId="0" fillId="0" borderId="45" xfId="0" applyNumberFormat="1" applyBorder="1" applyAlignment="1">
      <alignment/>
    </xf>
    <xf numFmtId="2" fontId="0" fillId="0" borderId="48" xfId="0" applyNumberFormat="1" applyBorder="1" applyAlignment="1">
      <alignment/>
    </xf>
    <xf numFmtId="177" fontId="0" fillId="0" borderId="20" xfId="0" applyNumberFormat="1" applyBorder="1" applyAlignment="1">
      <alignment/>
    </xf>
    <xf numFmtId="41" fontId="0" fillId="0" borderId="22" xfId="0" applyNumberFormat="1" applyBorder="1" applyAlignment="1">
      <alignment/>
    </xf>
    <xf numFmtId="177" fontId="0" fillId="0" borderId="48" xfId="0" applyNumberFormat="1" applyBorder="1" applyAlignment="1">
      <alignment/>
    </xf>
    <xf numFmtId="41" fontId="0" fillId="0" borderId="57" xfId="0" applyNumberFormat="1" applyBorder="1" applyAlignment="1">
      <alignment/>
    </xf>
    <xf numFmtId="177" fontId="0" fillId="0" borderId="7" xfId="0" applyNumberFormat="1" applyBorder="1" applyAlignment="1">
      <alignment/>
    </xf>
    <xf numFmtId="2" fontId="4" fillId="0" borderId="9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1" fontId="0" fillId="2" borderId="65" xfId="0" applyNumberFormat="1" applyFill="1" applyBorder="1" applyAlignment="1">
      <alignment horizontal="center"/>
    </xf>
    <xf numFmtId="2" fontId="0" fillId="2" borderId="62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48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74" xfId="0" applyFill="1" applyBorder="1" applyAlignment="1">
      <alignment/>
    </xf>
    <xf numFmtId="1" fontId="0" fillId="2" borderId="25" xfId="0" applyNumberFormat="1" applyFill="1" applyBorder="1" applyAlignment="1">
      <alignment/>
    </xf>
    <xf numFmtId="2" fontId="0" fillId="2" borderId="78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1" fontId="0" fillId="2" borderId="65" xfId="0" applyNumberFormat="1" applyFill="1" applyBorder="1" applyAlignment="1">
      <alignment/>
    </xf>
    <xf numFmtId="2" fontId="0" fillId="2" borderId="77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2" borderId="65" xfId="0" applyFill="1" applyBorder="1" applyAlignment="1">
      <alignment horizontal="center"/>
    </xf>
    <xf numFmtId="2" fontId="0" fillId="2" borderId="20" xfId="0" applyNumberFormat="1" applyFill="1" applyBorder="1" applyAlignment="1">
      <alignment/>
    </xf>
    <xf numFmtId="2" fontId="4" fillId="2" borderId="8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0" fillId="2" borderId="37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" fontId="0" fillId="2" borderId="38" xfId="0" applyNumberFormat="1" applyFill="1" applyBorder="1" applyAlignment="1">
      <alignment horizontal="center"/>
    </xf>
    <xf numFmtId="1" fontId="0" fillId="2" borderId="75" xfId="0" applyNumberFormat="1" applyFill="1" applyBorder="1" applyAlignment="1">
      <alignment horizontal="center"/>
    </xf>
    <xf numFmtId="2" fontId="0" fillId="2" borderId="78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77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/>
    </xf>
    <xf numFmtId="1" fontId="0" fillId="2" borderId="37" xfId="0" applyNumberFormat="1" applyFill="1" applyBorder="1" applyAlignment="1">
      <alignment/>
    </xf>
    <xf numFmtId="1" fontId="0" fillId="2" borderId="20" xfId="0" applyNumberForma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77" fontId="4" fillId="0" borderId="14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60" xfId="0" applyBorder="1" applyAlignment="1">
      <alignment/>
    </xf>
    <xf numFmtId="1" fontId="13" fillId="2" borderId="3" xfId="0" applyNumberFormat="1" applyFont="1" applyFill="1" applyBorder="1" applyAlignment="1">
      <alignment horizontal="center" vertical="top" wrapText="1"/>
    </xf>
    <xf numFmtId="1" fontId="13" fillId="2" borderId="44" xfId="0" applyNumberFormat="1" applyFont="1" applyFill="1" applyBorder="1" applyAlignment="1">
      <alignment horizontal="center" vertical="top" wrapText="1"/>
    </xf>
    <xf numFmtId="1" fontId="13" fillId="2" borderId="40" xfId="0" applyNumberFormat="1" applyFont="1" applyFill="1" applyBorder="1" applyAlignment="1">
      <alignment horizontal="center" vertical="top" wrapText="1"/>
    </xf>
    <xf numFmtId="1" fontId="13" fillId="2" borderId="46" xfId="0" applyNumberFormat="1" applyFont="1" applyFill="1" applyBorder="1" applyAlignment="1">
      <alignment horizontal="center" vertical="top" wrapText="1"/>
    </xf>
    <xf numFmtId="1" fontId="0" fillId="0" borderId="4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3" fillId="2" borderId="9" xfId="0" applyNumberFormat="1" applyFont="1" applyFill="1" applyBorder="1" applyAlignment="1">
      <alignment horizontal="center" vertical="top" wrapText="1"/>
    </xf>
    <xf numFmtId="1" fontId="13" fillId="2" borderId="29" xfId="0" applyNumberFormat="1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41" fontId="2" fillId="0" borderId="0" xfId="0" applyNumberFormat="1" applyFont="1" applyBorder="1" applyAlignment="1">
      <alignment/>
    </xf>
    <xf numFmtId="41" fontId="0" fillId="0" borderId="54" xfId="0" applyNumberFormat="1" applyBorder="1" applyAlignment="1">
      <alignment/>
    </xf>
    <xf numFmtId="0" fontId="3" fillId="0" borderId="60" xfId="0" applyFont="1" applyBorder="1" applyAlignment="1">
      <alignment horizontal="center" textRotation="90"/>
    </xf>
    <xf numFmtId="0" fontId="3" fillId="0" borderId="5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0" fillId="0" borderId="6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9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textRotation="87" wrapText="1"/>
    </xf>
    <xf numFmtId="0" fontId="6" fillId="0" borderId="4" xfId="0" applyFont="1" applyBorder="1" applyAlignment="1">
      <alignment horizontal="center" vertical="center" textRotation="87" wrapText="1"/>
    </xf>
    <xf numFmtId="0" fontId="6" fillId="0" borderId="60" xfId="0" applyFont="1" applyBorder="1" applyAlignment="1">
      <alignment horizontal="center" vertical="center" textRotation="87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73" xfId="0" applyFont="1" applyBorder="1" applyAlignment="1">
      <alignment horizontal="center" textRotation="90"/>
    </xf>
    <xf numFmtId="0" fontId="3" fillId="0" borderId="39" xfId="0" applyFont="1" applyBorder="1" applyAlignment="1">
      <alignment horizontal="center" textRotation="90"/>
    </xf>
    <xf numFmtId="0" fontId="10" fillId="0" borderId="2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0" borderId="45" xfId="0" applyFont="1" applyBorder="1" applyAlignment="1">
      <alignment horizontal="center" textRotation="90"/>
    </xf>
    <xf numFmtId="0" fontId="1" fillId="0" borderId="65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3" fillId="0" borderId="64" xfId="0" applyFont="1" applyBorder="1" applyAlignment="1">
      <alignment horizontal="center" textRotation="90"/>
    </xf>
    <xf numFmtId="0" fontId="1" fillId="0" borderId="72" xfId="0" applyFont="1" applyBorder="1" applyAlignment="1">
      <alignment horizontal="center" wrapText="1"/>
    </xf>
    <xf numFmtId="0" fontId="6" fillId="0" borderId="39" xfId="0" applyFont="1" applyBorder="1" applyAlignment="1">
      <alignment horizontal="center" vertical="center" textRotation="87" wrapText="1"/>
    </xf>
    <xf numFmtId="0" fontId="6" fillId="0" borderId="64" xfId="0" applyFont="1" applyBorder="1" applyAlignment="1">
      <alignment horizontal="center" vertical="center" textRotation="87" wrapText="1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8" fillId="0" borderId="68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" fillId="0" borderId="5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60" xfId="0" applyFont="1" applyBorder="1" applyAlignment="1">
      <alignment horizontal="center" textRotation="90"/>
    </xf>
    <xf numFmtId="0" fontId="8" fillId="0" borderId="5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68" xfId="0" applyFont="1" applyFill="1" applyBorder="1" applyAlignment="1">
      <alignment horizontal="center" vertical="top" wrapText="1"/>
    </xf>
    <xf numFmtId="0" fontId="8" fillId="0" borderId="67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center" textRotation="87" wrapText="1"/>
    </xf>
    <xf numFmtId="0" fontId="8" fillId="0" borderId="4" xfId="0" applyFont="1" applyBorder="1" applyAlignment="1">
      <alignment horizontal="center" vertical="center" textRotation="87" wrapText="1"/>
    </xf>
    <xf numFmtId="0" fontId="8" fillId="0" borderId="60" xfId="0" applyFont="1" applyBorder="1" applyAlignment="1">
      <alignment horizontal="center" vertical="center" textRotation="87" wrapText="1"/>
    </xf>
    <xf numFmtId="0" fontId="8" fillId="0" borderId="5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73" xfId="0" applyFont="1" applyBorder="1" applyAlignment="1">
      <alignment horizontal="center" vertical="center" textRotation="87" wrapText="1"/>
    </xf>
    <xf numFmtId="0" fontId="8" fillId="0" borderId="39" xfId="0" applyFont="1" applyBorder="1" applyAlignment="1">
      <alignment horizontal="center" vertical="center" textRotation="87" wrapText="1"/>
    </xf>
    <xf numFmtId="0" fontId="8" fillId="0" borderId="64" xfId="0" applyFont="1" applyBorder="1" applyAlignment="1">
      <alignment horizontal="center" vertical="center" textRotation="87" wrapText="1"/>
    </xf>
    <xf numFmtId="0" fontId="8" fillId="0" borderId="2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95"/>
  <sheetViews>
    <sheetView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P12" sqref="EP12"/>
    </sheetView>
  </sheetViews>
  <sheetFormatPr defaultColWidth="9.140625" defaultRowHeight="12.75"/>
  <cols>
    <col min="1" max="1" width="3.57421875" style="0" customWidth="1"/>
    <col min="2" max="2" width="11.57421875" style="0" customWidth="1"/>
    <col min="3" max="3" width="6.57421875" style="0" customWidth="1"/>
    <col min="4" max="121" width="4.7109375" style="0" customWidth="1"/>
    <col min="122" max="122" width="4.28125" style="0" customWidth="1"/>
    <col min="123" max="143" width="5.7109375" style="0" customWidth="1"/>
    <col min="144" max="144" width="2.421875" style="0" customWidth="1"/>
    <col min="145" max="151" width="5.7109375" style="0" customWidth="1"/>
  </cols>
  <sheetData>
    <row r="1" spans="1:29" s="1" customFormat="1" ht="12.75">
      <c r="A1" s="589" t="s">
        <v>67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</row>
    <row r="2" spans="1:29" s="1" customFormat="1" ht="12.75">
      <c r="A2" s="589" t="s">
        <v>125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</row>
    <row r="3" spans="1:29" s="1" customFormat="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19" s="1" customFormat="1" ht="12.75">
      <c r="A4" s="590" t="s">
        <v>68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14"/>
    </row>
    <row r="5" spans="1:36" ht="12.75">
      <c r="A5" s="591" t="s">
        <v>152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</row>
    <row r="6" spans="1:3" ht="13.5" thickBot="1">
      <c r="A6" s="592"/>
      <c r="B6" s="592"/>
      <c r="C6" s="592"/>
    </row>
    <row r="7" spans="1:151" ht="13.5" customHeight="1" thickBot="1">
      <c r="A7" s="593" t="s">
        <v>69</v>
      </c>
      <c r="B7" s="596" t="s">
        <v>70</v>
      </c>
      <c r="C7" s="596" t="s">
        <v>71</v>
      </c>
      <c r="D7" s="570" t="s">
        <v>72</v>
      </c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3"/>
      <c r="S7" s="566" t="s">
        <v>8</v>
      </c>
      <c r="T7" s="570" t="s">
        <v>73</v>
      </c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73"/>
      <c r="AK7" s="566" t="s">
        <v>8</v>
      </c>
      <c r="AL7" s="570" t="s">
        <v>74</v>
      </c>
      <c r="AM7" s="572"/>
      <c r="AN7" s="572"/>
      <c r="AO7" s="572"/>
      <c r="AP7" s="572"/>
      <c r="AQ7" s="572"/>
      <c r="AR7" s="572"/>
      <c r="AS7" s="572"/>
      <c r="AT7" s="572"/>
      <c r="AU7" s="572"/>
      <c r="AV7" s="572"/>
      <c r="AW7" s="572"/>
      <c r="AX7" s="572"/>
      <c r="AY7" s="572"/>
      <c r="AZ7" s="572"/>
      <c r="BA7" s="572"/>
      <c r="BB7" s="572"/>
      <c r="BC7" s="573"/>
      <c r="BD7" s="566" t="s">
        <v>8</v>
      </c>
      <c r="BE7" s="570" t="s">
        <v>117</v>
      </c>
      <c r="BF7" s="572"/>
      <c r="BG7" s="572"/>
      <c r="BH7" s="572"/>
      <c r="BI7" s="572"/>
      <c r="BJ7" s="572"/>
      <c r="BK7" s="572"/>
      <c r="BL7" s="572"/>
      <c r="BM7" s="572"/>
      <c r="BN7" s="572"/>
      <c r="BO7" s="572"/>
      <c r="BP7" s="572"/>
      <c r="BQ7" s="572"/>
      <c r="BR7" s="572"/>
      <c r="BS7" s="572"/>
      <c r="BT7" s="572"/>
      <c r="BU7" s="572"/>
      <c r="BV7" s="572"/>
      <c r="BW7" s="572"/>
      <c r="BX7" s="573"/>
      <c r="BY7" s="566" t="s">
        <v>8</v>
      </c>
      <c r="BZ7" s="572" t="s">
        <v>121</v>
      </c>
      <c r="CA7" s="572"/>
      <c r="CB7" s="572"/>
      <c r="CC7" s="572"/>
      <c r="CD7" s="572"/>
      <c r="CE7" s="572"/>
      <c r="CF7" s="572"/>
      <c r="CG7" s="572"/>
      <c r="CH7" s="572"/>
      <c r="CI7" s="572"/>
      <c r="CJ7" s="572"/>
      <c r="CK7" s="572"/>
      <c r="CL7" s="572"/>
      <c r="CM7" s="572"/>
      <c r="CN7" s="572"/>
      <c r="CO7" s="572"/>
      <c r="CP7" s="572"/>
      <c r="CQ7" s="572"/>
      <c r="CR7" s="572"/>
      <c r="CS7" s="572"/>
      <c r="CT7" s="573"/>
      <c r="CU7" s="566" t="s">
        <v>8</v>
      </c>
      <c r="CV7" s="572" t="s">
        <v>158</v>
      </c>
      <c r="CW7" s="572"/>
      <c r="CX7" s="572"/>
      <c r="CY7" s="572"/>
      <c r="CZ7" s="572"/>
      <c r="DA7" s="572"/>
      <c r="DB7" s="572"/>
      <c r="DC7" s="572"/>
      <c r="DD7" s="572"/>
      <c r="DE7" s="572"/>
      <c r="DF7" s="572"/>
      <c r="DG7" s="572"/>
      <c r="DH7" s="572"/>
      <c r="DI7" s="572"/>
      <c r="DJ7" s="572"/>
      <c r="DK7" s="572"/>
      <c r="DL7" s="572"/>
      <c r="DM7" s="572"/>
      <c r="DN7" s="572"/>
      <c r="DO7" s="572"/>
      <c r="DP7" s="573"/>
      <c r="DQ7" s="566" t="s">
        <v>8</v>
      </c>
      <c r="DS7" s="585" t="s">
        <v>105</v>
      </c>
      <c r="DT7" s="568"/>
      <c r="DU7" s="568"/>
      <c r="DV7" s="568"/>
      <c r="DW7" s="568"/>
      <c r="DX7" s="568"/>
      <c r="DY7" s="569"/>
      <c r="DZ7" s="586" t="s">
        <v>76</v>
      </c>
      <c r="EA7" s="587"/>
      <c r="EB7" s="587"/>
      <c r="EC7" s="587"/>
      <c r="ED7" s="587"/>
      <c r="EE7" s="587"/>
      <c r="EF7" s="588"/>
      <c r="EG7" s="585" t="s">
        <v>77</v>
      </c>
      <c r="EH7" s="568"/>
      <c r="EI7" s="568"/>
      <c r="EJ7" s="568"/>
      <c r="EK7" s="568"/>
      <c r="EL7" s="568"/>
      <c r="EM7" s="569"/>
      <c r="EO7" s="585" t="s">
        <v>124</v>
      </c>
      <c r="EP7" s="568"/>
      <c r="EQ7" s="568"/>
      <c r="ER7" s="568"/>
      <c r="ES7" s="568"/>
      <c r="ET7" s="568"/>
      <c r="EU7" s="569"/>
    </row>
    <row r="8" spans="1:151" ht="13.5" thickBot="1">
      <c r="A8" s="594"/>
      <c r="B8" s="597"/>
      <c r="C8" s="597"/>
      <c r="D8" s="570" t="s">
        <v>75</v>
      </c>
      <c r="E8" s="571"/>
      <c r="F8" s="571"/>
      <c r="G8" s="571"/>
      <c r="H8" s="571"/>
      <c r="I8" s="570" t="s">
        <v>76</v>
      </c>
      <c r="J8" s="572"/>
      <c r="K8" s="572"/>
      <c r="L8" s="572"/>
      <c r="M8" s="573"/>
      <c r="N8" s="570" t="s">
        <v>77</v>
      </c>
      <c r="O8" s="572"/>
      <c r="P8" s="572"/>
      <c r="Q8" s="572"/>
      <c r="R8" s="573"/>
      <c r="S8" s="567"/>
      <c r="T8" s="570" t="s">
        <v>75</v>
      </c>
      <c r="U8" s="571"/>
      <c r="V8" s="571"/>
      <c r="W8" s="571"/>
      <c r="X8" s="571"/>
      <c r="Y8" s="571"/>
      <c r="Z8" s="571"/>
      <c r="AA8" s="570" t="s">
        <v>76</v>
      </c>
      <c r="AB8" s="572"/>
      <c r="AC8" s="572"/>
      <c r="AD8" s="572"/>
      <c r="AE8" s="573"/>
      <c r="AF8" s="570" t="s">
        <v>77</v>
      </c>
      <c r="AG8" s="572"/>
      <c r="AH8" s="572"/>
      <c r="AI8" s="572"/>
      <c r="AJ8" s="573"/>
      <c r="AK8" s="567"/>
      <c r="AL8" s="570" t="s">
        <v>75</v>
      </c>
      <c r="AM8" s="571"/>
      <c r="AN8" s="571"/>
      <c r="AO8" s="571"/>
      <c r="AP8" s="571"/>
      <c r="AQ8" s="571"/>
      <c r="AR8" s="571"/>
      <c r="AS8" s="570" t="s">
        <v>76</v>
      </c>
      <c r="AT8" s="572"/>
      <c r="AU8" s="572"/>
      <c r="AV8" s="572"/>
      <c r="AW8" s="573"/>
      <c r="AX8" s="570" t="s">
        <v>77</v>
      </c>
      <c r="AY8" s="572"/>
      <c r="AZ8" s="572"/>
      <c r="BA8" s="572"/>
      <c r="BB8" s="572"/>
      <c r="BC8" s="573"/>
      <c r="BD8" s="567"/>
      <c r="BE8" s="570" t="s">
        <v>75</v>
      </c>
      <c r="BF8" s="571"/>
      <c r="BG8" s="571"/>
      <c r="BH8" s="571"/>
      <c r="BI8" s="571"/>
      <c r="BJ8" s="571"/>
      <c r="BK8" s="571"/>
      <c r="BL8" s="570" t="s">
        <v>76</v>
      </c>
      <c r="BM8" s="572"/>
      <c r="BN8" s="572"/>
      <c r="BO8" s="572"/>
      <c r="BP8" s="572"/>
      <c r="BQ8" s="572"/>
      <c r="BR8" s="573"/>
      <c r="BS8" s="570" t="s">
        <v>77</v>
      </c>
      <c r="BT8" s="572"/>
      <c r="BU8" s="572"/>
      <c r="BV8" s="572"/>
      <c r="BW8" s="572"/>
      <c r="BX8" s="573"/>
      <c r="BY8" s="567"/>
      <c r="BZ8" s="572" t="s">
        <v>75</v>
      </c>
      <c r="CA8" s="571"/>
      <c r="CB8" s="571"/>
      <c r="CC8" s="571"/>
      <c r="CD8" s="571"/>
      <c r="CE8" s="571"/>
      <c r="CF8" s="571"/>
      <c r="CG8" s="570" t="s">
        <v>76</v>
      </c>
      <c r="CH8" s="572"/>
      <c r="CI8" s="572"/>
      <c r="CJ8" s="572"/>
      <c r="CK8" s="572"/>
      <c r="CL8" s="572"/>
      <c r="CM8" s="573"/>
      <c r="CN8" s="570" t="s">
        <v>77</v>
      </c>
      <c r="CO8" s="572"/>
      <c r="CP8" s="572"/>
      <c r="CQ8" s="572"/>
      <c r="CR8" s="572"/>
      <c r="CS8" s="572"/>
      <c r="CT8" s="573"/>
      <c r="CU8" s="567"/>
      <c r="CV8" s="572" t="s">
        <v>75</v>
      </c>
      <c r="CW8" s="571"/>
      <c r="CX8" s="571"/>
      <c r="CY8" s="571"/>
      <c r="CZ8" s="571"/>
      <c r="DA8" s="571"/>
      <c r="DB8" s="571"/>
      <c r="DC8" s="570" t="s">
        <v>76</v>
      </c>
      <c r="DD8" s="572"/>
      <c r="DE8" s="572"/>
      <c r="DF8" s="572"/>
      <c r="DG8" s="572"/>
      <c r="DH8" s="572"/>
      <c r="DI8" s="573"/>
      <c r="DJ8" s="570" t="s">
        <v>77</v>
      </c>
      <c r="DK8" s="572"/>
      <c r="DL8" s="572"/>
      <c r="DM8" s="572"/>
      <c r="DN8" s="572"/>
      <c r="DO8" s="572"/>
      <c r="DP8" s="573"/>
      <c r="DQ8" s="567"/>
      <c r="DS8" s="330" t="s">
        <v>90</v>
      </c>
      <c r="DT8" s="583" t="s">
        <v>126</v>
      </c>
      <c r="DU8" s="584"/>
      <c r="DV8" s="574" t="s">
        <v>122</v>
      </c>
      <c r="DW8" s="582"/>
      <c r="DX8" s="574" t="s">
        <v>123</v>
      </c>
      <c r="DY8" s="575"/>
      <c r="DZ8" s="330" t="s">
        <v>90</v>
      </c>
      <c r="EA8" s="583" t="s">
        <v>126</v>
      </c>
      <c r="EB8" s="584"/>
      <c r="EC8" s="574" t="s">
        <v>122</v>
      </c>
      <c r="ED8" s="582"/>
      <c r="EE8" s="574" t="s">
        <v>123</v>
      </c>
      <c r="EF8" s="575"/>
      <c r="EG8" s="330" t="s">
        <v>90</v>
      </c>
      <c r="EH8" s="583" t="s">
        <v>126</v>
      </c>
      <c r="EI8" s="584"/>
      <c r="EJ8" s="574" t="s">
        <v>122</v>
      </c>
      <c r="EK8" s="582"/>
      <c r="EL8" s="574" t="s">
        <v>123</v>
      </c>
      <c r="EM8" s="575"/>
      <c r="EO8" s="330" t="s">
        <v>90</v>
      </c>
      <c r="EP8" s="583" t="s">
        <v>126</v>
      </c>
      <c r="EQ8" s="584"/>
      <c r="ER8" s="574" t="s">
        <v>122</v>
      </c>
      <c r="ES8" s="582"/>
      <c r="ET8" s="574" t="s">
        <v>123</v>
      </c>
      <c r="EU8" s="575"/>
    </row>
    <row r="9" spans="1:151" ht="13.5" thickBot="1">
      <c r="A9" s="595"/>
      <c r="B9" s="598"/>
      <c r="C9" s="598"/>
      <c r="D9" s="15" t="s">
        <v>10</v>
      </c>
      <c r="E9" s="16" t="s">
        <v>5</v>
      </c>
      <c r="F9" s="17" t="s">
        <v>12</v>
      </c>
      <c r="G9" s="17" t="s">
        <v>6</v>
      </c>
      <c r="H9" s="18" t="s">
        <v>11</v>
      </c>
      <c r="I9" s="15" t="s">
        <v>10</v>
      </c>
      <c r="J9" s="16" t="s">
        <v>5</v>
      </c>
      <c r="K9" s="17" t="s">
        <v>6</v>
      </c>
      <c r="L9" s="17" t="s">
        <v>78</v>
      </c>
      <c r="M9" s="18" t="s">
        <v>11</v>
      </c>
      <c r="N9" s="15" t="s">
        <v>10</v>
      </c>
      <c r="O9" s="16" t="s">
        <v>5</v>
      </c>
      <c r="P9" s="17" t="s">
        <v>6</v>
      </c>
      <c r="Q9" s="17" t="s">
        <v>78</v>
      </c>
      <c r="R9" s="18" t="s">
        <v>11</v>
      </c>
      <c r="S9" s="565"/>
      <c r="T9" s="15" t="s">
        <v>10</v>
      </c>
      <c r="U9" s="19" t="s">
        <v>66</v>
      </c>
      <c r="V9" s="19" t="s">
        <v>79</v>
      </c>
      <c r="W9" s="20" t="s">
        <v>5</v>
      </c>
      <c r="X9" s="21" t="s">
        <v>9</v>
      </c>
      <c r="Y9" s="21" t="s">
        <v>6</v>
      </c>
      <c r="Z9" s="22" t="s">
        <v>11</v>
      </c>
      <c r="AA9" s="15" t="s">
        <v>10</v>
      </c>
      <c r="AB9" s="16" t="s">
        <v>5</v>
      </c>
      <c r="AC9" s="17" t="s">
        <v>6</v>
      </c>
      <c r="AD9" s="17" t="s">
        <v>78</v>
      </c>
      <c r="AE9" s="18" t="s">
        <v>11</v>
      </c>
      <c r="AF9" s="23" t="s">
        <v>10</v>
      </c>
      <c r="AG9" s="16" t="s">
        <v>5</v>
      </c>
      <c r="AH9" s="17" t="s">
        <v>6</v>
      </c>
      <c r="AI9" s="17" t="s">
        <v>78</v>
      </c>
      <c r="AJ9" s="18" t="s">
        <v>11</v>
      </c>
      <c r="AK9" s="565"/>
      <c r="AL9" s="15" t="s">
        <v>10</v>
      </c>
      <c r="AM9" s="19" t="s">
        <v>66</v>
      </c>
      <c r="AN9" s="19" t="s">
        <v>12</v>
      </c>
      <c r="AO9" s="20" t="s">
        <v>5</v>
      </c>
      <c r="AP9" s="21" t="s">
        <v>9</v>
      </c>
      <c r="AQ9" s="21" t="s">
        <v>6</v>
      </c>
      <c r="AR9" s="22" t="s">
        <v>11</v>
      </c>
      <c r="AS9" s="15" t="s">
        <v>10</v>
      </c>
      <c r="AT9" s="16" t="s">
        <v>5</v>
      </c>
      <c r="AU9" s="17" t="s">
        <v>6</v>
      </c>
      <c r="AV9" s="17" t="s">
        <v>78</v>
      </c>
      <c r="AW9" s="24" t="s">
        <v>11</v>
      </c>
      <c r="AX9" s="23" t="s">
        <v>10</v>
      </c>
      <c r="AY9" s="25" t="s">
        <v>80</v>
      </c>
      <c r="AZ9" s="26" t="s">
        <v>5</v>
      </c>
      <c r="BA9" s="17" t="s">
        <v>6</v>
      </c>
      <c r="BB9" s="17" t="s">
        <v>78</v>
      </c>
      <c r="BC9" s="18" t="s">
        <v>11</v>
      </c>
      <c r="BD9" s="565"/>
      <c r="BE9" s="15" t="s">
        <v>10</v>
      </c>
      <c r="BF9" s="19" t="s">
        <v>66</v>
      </c>
      <c r="BG9" s="19" t="s">
        <v>12</v>
      </c>
      <c r="BH9" s="20" t="s">
        <v>5</v>
      </c>
      <c r="BI9" s="21" t="s">
        <v>9</v>
      </c>
      <c r="BJ9" s="21" t="s">
        <v>6</v>
      </c>
      <c r="BK9" s="22" t="s">
        <v>11</v>
      </c>
      <c r="BL9" s="15" t="s">
        <v>10</v>
      </c>
      <c r="BM9" s="19" t="s">
        <v>66</v>
      </c>
      <c r="BN9" s="231" t="s">
        <v>12</v>
      </c>
      <c r="BO9" s="17" t="s">
        <v>5</v>
      </c>
      <c r="BP9" s="21" t="s">
        <v>6</v>
      </c>
      <c r="BQ9" s="21" t="s">
        <v>78</v>
      </c>
      <c r="BR9" s="221" t="s">
        <v>11</v>
      </c>
      <c r="BS9" s="23" t="s">
        <v>10</v>
      </c>
      <c r="BT9" s="232" t="s">
        <v>12</v>
      </c>
      <c r="BU9" s="26" t="s">
        <v>5</v>
      </c>
      <c r="BV9" s="17" t="s">
        <v>6</v>
      </c>
      <c r="BW9" s="17" t="s">
        <v>78</v>
      </c>
      <c r="BX9" s="18" t="s">
        <v>11</v>
      </c>
      <c r="BY9" s="565"/>
      <c r="BZ9" s="298" t="s">
        <v>10</v>
      </c>
      <c r="CA9" s="19" t="s">
        <v>66</v>
      </c>
      <c r="CB9" s="231" t="s">
        <v>12</v>
      </c>
      <c r="CC9" s="17" t="s">
        <v>5</v>
      </c>
      <c r="CD9" s="21" t="s">
        <v>9</v>
      </c>
      <c r="CE9" s="21" t="s">
        <v>6</v>
      </c>
      <c r="CF9" s="22" t="s">
        <v>11</v>
      </c>
      <c r="CG9" s="15" t="s">
        <v>10</v>
      </c>
      <c r="CH9" s="19" t="s">
        <v>66</v>
      </c>
      <c r="CI9" s="231" t="s">
        <v>12</v>
      </c>
      <c r="CJ9" s="17" t="s">
        <v>5</v>
      </c>
      <c r="CK9" s="21" t="s">
        <v>6</v>
      </c>
      <c r="CL9" s="21" t="s">
        <v>78</v>
      </c>
      <c r="CM9" s="221" t="s">
        <v>11</v>
      </c>
      <c r="CN9" s="23" t="s">
        <v>10</v>
      </c>
      <c r="CO9" s="25" t="s">
        <v>66</v>
      </c>
      <c r="CP9" s="232" t="s">
        <v>12</v>
      </c>
      <c r="CQ9" s="26" t="s">
        <v>5</v>
      </c>
      <c r="CR9" s="17" t="s">
        <v>6</v>
      </c>
      <c r="CS9" s="17" t="s">
        <v>78</v>
      </c>
      <c r="CT9" s="18" t="s">
        <v>11</v>
      </c>
      <c r="CU9" s="565"/>
      <c r="CV9" s="298" t="s">
        <v>10</v>
      </c>
      <c r="CW9" s="19" t="s">
        <v>66</v>
      </c>
      <c r="CX9" s="231" t="s">
        <v>12</v>
      </c>
      <c r="CY9" s="17" t="s">
        <v>5</v>
      </c>
      <c r="CZ9" s="21" t="s">
        <v>9</v>
      </c>
      <c r="DA9" s="21" t="s">
        <v>6</v>
      </c>
      <c r="DB9" s="22" t="s">
        <v>11</v>
      </c>
      <c r="DC9" s="15" t="s">
        <v>10</v>
      </c>
      <c r="DD9" s="19" t="s">
        <v>66</v>
      </c>
      <c r="DE9" s="231" t="s">
        <v>12</v>
      </c>
      <c r="DF9" s="17" t="s">
        <v>5</v>
      </c>
      <c r="DG9" s="21" t="s">
        <v>6</v>
      </c>
      <c r="DH9" s="21" t="s">
        <v>78</v>
      </c>
      <c r="DI9" s="221" t="s">
        <v>11</v>
      </c>
      <c r="DJ9" s="23" t="s">
        <v>10</v>
      </c>
      <c r="DK9" s="25" t="s">
        <v>66</v>
      </c>
      <c r="DL9" s="232" t="s">
        <v>12</v>
      </c>
      <c r="DM9" s="26" t="s">
        <v>5</v>
      </c>
      <c r="DN9" s="17" t="s">
        <v>6</v>
      </c>
      <c r="DO9" s="17" t="s">
        <v>78</v>
      </c>
      <c r="DP9" s="18" t="s">
        <v>11</v>
      </c>
      <c r="DQ9" s="565"/>
      <c r="DS9" s="240" t="s">
        <v>120</v>
      </c>
      <c r="DT9" s="267" t="s">
        <v>118</v>
      </c>
      <c r="DU9" s="268" t="s">
        <v>119</v>
      </c>
      <c r="DV9" s="267" t="s">
        <v>118</v>
      </c>
      <c r="DW9" s="268" t="s">
        <v>119</v>
      </c>
      <c r="DX9" s="267" t="s">
        <v>118</v>
      </c>
      <c r="DY9" s="271" t="s">
        <v>119</v>
      </c>
      <c r="DZ9" s="240" t="s">
        <v>120</v>
      </c>
      <c r="EA9" s="267" t="s">
        <v>118</v>
      </c>
      <c r="EB9" s="271" t="s">
        <v>119</v>
      </c>
      <c r="EC9" s="316" t="s">
        <v>118</v>
      </c>
      <c r="ED9" s="268" t="s">
        <v>119</v>
      </c>
      <c r="EE9" s="267" t="s">
        <v>118</v>
      </c>
      <c r="EF9" s="271" t="s">
        <v>119</v>
      </c>
      <c r="EG9" s="292" t="s">
        <v>120</v>
      </c>
      <c r="EH9" s="287" t="s">
        <v>118</v>
      </c>
      <c r="EI9" s="244" t="s">
        <v>119</v>
      </c>
      <c r="EJ9" s="287" t="s">
        <v>118</v>
      </c>
      <c r="EK9" s="244" t="s">
        <v>119</v>
      </c>
      <c r="EL9" s="287" t="s">
        <v>118</v>
      </c>
      <c r="EM9" s="293" t="s">
        <v>119</v>
      </c>
      <c r="EO9" s="240" t="s">
        <v>120</v>
      </c>
      <c r="EP9" s="267" t="s">
        <v>118</v>
      </c>
      <c r="EQ9" s="268" t="s">
        <v>119</v>
      </c>
      <c r="ER9" s="267" t="s">
        <v>118</v>
      </c>
      <c r="ES9" s="268" t="s">
        <v>119</v>
      </c>
      <c r="ET9" s="267" t="s">
        <v>118</v>
      </c>
      <c r="EU9" s="271" t="s">
        <v>119</v>
      </c>
    </row>
    <row r="10" spans="1:152" ht="15.75" customHeight="1">
      <c r="A10" s="27">
        <v>17</v>
      </c>
      <c r="B10" s="28" t="s">
        <v>14</v>
      </c>
      <c r="C10" s="7" t="s">
        <v>1</v>
      </c>
      <c r="D10" s="29">
        <v>62</v>
      </c>
      <c r="E10" s="30">
        <v>55</v>
      </c>
      <c r="F10" s="31"/>
      <c r="G10" s="31"/>
      <c r="H10" s="32">
        <v>7</v>
      </c>
      <c r="I10" s="33">
        <v>17</v>
      </c>
      <c r="J10" s="34">
        <v>15</v>
      </c>
      <c r="K10" s="31">
        <v>1</v>
      </c>
      <c r="L10" s="35"/>
      <c r="M10" s="35">
        <v>1</v>
      </c>
      <c r="N10" s="36">
        <v>3</v>
      </c>
      <c r="O10" s="37">
        <v>2</v>
      </c>
      <c r="P10" s="38">
        <v>1</v>
      </c>
      <c r="Q10" s="38"/>
      <c r="R10" s="39"/>
      <c r="S10" s="40">
        <f>D10+I10+N10-F10-H10-M10-R10</f>
        <v>74</v>
      </c>
      <c r="T10" s="29">
        <v>55</v>
      </c>
      <c r="U10" s="41"/>
      <c r="V10" s="42"/>
      <c r="W10" s="38">
        <v>49</v>
      </c>
      <c r="X10" s="38"/>
      <c r="Y10" s="38">
        <v>2</v>
      </c>
      <c r="Z10" s="39">
        <v>4</v>
      </c>
      <c r="AA10" s="33">
        <f>I10-M10</f>
        <v>16</v>
      </c>
      <c r="AB10" s="34">
        <v>13</v>
      </c>
      <c r="AC10" s="31">
        <v>2</v>
      </c>
      <c r="AD10" s="35"/>
      <c r="AE10" s="35">
        <v>1</v>
      </c>
      <c r="AF10" s="43">
        <f>N10-R10</f>
        <v>3</v>
      </c>
      <c r="AG10" s="44">
        <v>3</v>
      </c>
      <c r="AH10" s="38"/>
      <c r="AI10" s="38"/>
      <c r="AJ10" s="39"/>
      <c r="AK10" s="40">
        <f>S10-V10-Z10+U10-AE10-AJ10</f>
        <v>69</v>
      </c>
      <c r="AL10" s="29">
        <v>51</v>
      </c>
      <c r="AM10" s="41">
        <v>2</v>
      </c>
      <c r="AN10" s="42">
        <v>1</v>
      </c>
      <c r="AO10" s="38">
        <v>46</v>
      </c>
      <c r="AP10" s="38">
        <v>1</v>
      </c>
      <c r="AQ10" s="38">
        <v>1</v>
      </c>
      <c r="AR10" s="39">
        <v>2</v>
      </c>
      <c r="AS10" s="33">
        <v>15</v>
      </c>
      <c r="AT10" s="34">
        <v>14</v>
      </c>
      <c r="AU10" s="31">
        <v>1</v>
      </c>
      <c r="AV10" s="35"/>
      <c r="AW10" s="35"/>
      <c r="AX10" s="45">
        <v>3</v>
      </c>
      <c r="AY10" s="46"/>
      <c r="AZ10" s="44">
        <v>3</v>
      </c>
      <c r="BA10" s="38"/>
      <c r="BB10" s="38"/>
      <c r="BC10" s="39"/>
      <c r="BD10" s="47">
        <f>AL10+AM10-AN10-AR10+AS10-AW10+AX10-BC10+AY10</f>
        <v>68</v>
      </c>
      <c r="BE10" s="29">
        <v>50</v>
      </c>
      <c r="BF10" s="41"/>
      <c r="BG10" s="42"/>
      <c r="BH10" s="38">
        <v>41</v>
      </c>
      <c r="BI10" s="38">
        <v>2</v>
      </c>
      <c r="BJ10" s="38">
        <v>3</v>
      </c>
      <c r="BK10" s="39">
        <v>4</v>
      </c>
      <c r="BL10" s="67">
        <v>15</v>
      </c>
      <c r="BM10" s="225"/>
      <c r="BN10" s="226"/>
      <c r="BO10" s="38">
        <v>15</v>
      </c>
      <c r="BP10" s="38"/>
      <c r="BQ10" s="38"/>
      <c r="BR10" s="39"/>
      <c r="BS10" s="33">
        <v>3</v>
      </c>
      <c r="BT10" s="233"/>
      <c r="BU10" s="44">
        <v>2</v>
      </c>
      <c r="BV10" s="38"/>
      <c r="BW10" s="38"/>
      <c r="BX10" s="39">
        <v>1</v>
      </c>
      <c r="BY10" s="236">
        <f aca="true" t="shared" si="0" ref="BY10:BY70">BE10+BF10-BG10-BK10+BL10+BM10-BN10-BR10+BS10-BT10-BX10</f>
        <v>63</v>
      </c>
      <c r="BZ10" s="29">
        <v>46</v>
      </c>
      <c r="CA10" s="41">
        <v>1</v>
      </c>
      <c r="CB10" s="42">
        <v>37</v>
      </c>
      <c r="CC10" s="38"/>
      <c r="CD10" s="38"/>
      <c r="CE10" s="38">
        <v>6</v>
      </c>
      <c r="CF10" s="39">
        <v>3</v>
      </c>
      <c r="CG10" s="67">
        <v>15</v>
      </c>
      <c r="CH10" s="225"/>
      <c r="CI10" s="226">
        <v>14</v>
      </c>
      <c r="CJ10" s="38">
        <v>1</v>
      </c>
      <c r="CK10" s="38"/>
      <c r="CL10" s="38"/>
      <c r="CM10" s="39"/>
      <c r="CN10" s="33">
        <v>2</v>
      </c>
      <c r="CO10" s="46"/>
      <c r="CP10" s="233">
        <v>2</v>
      </c>
      <c r="CQ10" s="44"/>
      <c r="CR10" s="38"/>
      <c r="CS10" s="38"/>
      <c r="CT10" s="39"/>
      <c r="CU10" s="47">
        <f>CN10-CP10-CT10+CO10+CG10+CH10-CI10-CM10+BZ10+CA10-CB10-CF10</f>
        <v>8</v>
      </c>
      <c r="CV10" s="29">
        <v>7</v>
      </c>
      <c r="CW10" s="41"/>
      <c r="CX10" s="466">
        <v>4</v>
      </c>
      <c r="CY10" s="38"/>
      <c r="CZ10" s="38"/>
      <c r="DA10" s="38"/>
      <c r="DB10" s="39">
        <v>3</v>
      </c>
      <c r="DC10" s="67">
        <v>1</v>
      </c>
      <c r="DD10" s="225"/>
      <c r="DE10" s="226"/>
      <c r="DF10" s="38">
        <v>1</v>
      </c>
      <c r="DG10" s="38"/>
      <c r="DH10" s="38"/>
      <c r="DI10" s="35"/>
      <c r="DJ10" s="468"/>
      <c r="DK10" s="46"/>
      <c r="DL10" s="233"/>
      <c r="DM10" s="44"/>
      <c r="DN10" s="38"/>
      <c r="DO10" s="38"/>
      <c r="DP10" s="39"/>
      <c r="DQ10" s="47">
        <f>CV10+CW10+DC10+DD10+DJ10+DK10-CX10-DB10-DE10-DI10-DL10-DP10</f>
        <v>1</v>
      </c>
      <c r="DR10" s="48"/>
      <c r="DS10" s="241">
        <v>62</v>
      </c>
      <c r="DT10" s="269">
        <f>F10+V10+AN10+BG10+CB10+CX10</f>
        <v>42</v>
      </c>
      <c r="DU10" s="270">
        <f>DT10*100/DS10</f>
        <v>67.74193548387096</v>
      </c>
      <c r="DV10" s="269">
        <f>CW10+CY10+CZ10+DA10</f>
        <v>0</v>
      </c>
      <c r="DW10" s="270">
        <f>DV10*100/DS10</f>
        <v>0</v>
      </c>
      <c r="DX10" s="269">
        <f>H10+Z10-U10+AR10-AM10+BK10-BF10+CF10-CA10+DB10-CW10</f>
        <v>20</v>
      </c>
      <c r="DY10" s="270">
        <f>DX10*100/DS10</f>
        <v>32.25806451612903</v>
      </c>
      <c r="DZ10" s="312">
        <v>17</v>
      </c>
      <c r="EA10" s="269">
        <f>BN10+CI10+DE10</f>
        <v>14</v>
      </c>
      <c r="EB10" s="290">
        <f>EA10*100/DZ10</f>
        <v>82.3529411764706</v>
      </c>
      <c r="EC10" s="317">
        <f>DD10+DF10+DG10+DH10</f>
        <v>1</v>
      </c>
      <c r="ED10" s="270">
        <f>EC10*100/DZ10</f>
        <v>5.882352941176471</v>
      </c>
      <c r="EE10" s="185">
        <f>M10+AE10+AW10-BM10+BR10-CH10+CM10+DI10-DD10</f>
        <v>2</v>
      </c>
      <c r="EF10" s="238">
        <f>EE10*100/DZ10</f>
        <v>11.764705882352942</v>
      </c>
      <c r="EG10" s="185">
        <v>3</v>
      </c>
      <c r="EH10" s="191">
        <f>BT10+CP10+DL10</f>
        <v>2</v>
      </c>
      <c r="EI10" s="266">
        <f>EH10*100/EG10</f>
        <v>66.66666666666667</v>
      </c>
      <c r="EJ10" s="191">
        <f>DK10+DM10+DN10+DO10</f>
        <v>0</v>
      </c>
      <c r="EK10" s="266">
        <f>EJ10*100/EG10</f>
        <v>0</v>
      </c>
      <c r="EL10" s="191">
        <f>R10+AJ10+BC10-AY10+BX10+CT10-CO10+DP10-DK10</f>
        <v>1</v>
      </c>
      <c r="EM10" s="276">
        <f>EL10*100/EG10</f>
        <v>33.333333333333336</v>
      </c>
      <c r="EO10" s="241">
        <v>82</v>
      </c>
      <c r="EP10" s="299">
        <f>DT10+EA10+EH10</f>
        <v>58</v>
      </c>
      <c r="EQ10" s="276">
        <f>EP10*100/EO10</f>
        <v>70.73170731707317</v>
      </c>
      <c r="ER10" s="325">
        <f>EJ10+EC10+DV10</f>
        <v>1</v>
      </c>
      <c r="ES10" s="270">
        <f>ER10*100/EO10</f>
        <v>1.2195121951219512</v>
      </c>
      <c r="ET10" s="299">
        <f>EL10+EE10+DX10</f>
        <v>23</v>
      </c>
      <c r="EU10" s="276">
        <f>ET10*100/EO10</f>
        <v>28.048780487804876</v>
      </c>
      <c r="EV10" s="48"/>
    </row>
    <row r="11" spans="1:152" ht="15.75" customHeight="1">
      <c r="A11" s="49">
        <v>10</v>
      </c>
      <c r="B11" s="28" t="s">
        <v>13</v>
      </c>
      <c r="C11" s="5" t="s">
        <v>2</v>
      </c>
      <c r="D11" s="50">
        <v>48</v>
      </c>
      <c r="E11" s="51">
        <v>45</v>
      </c>
      <c r="F11" s="12"/>
      <c r="G11" s="12"/>
      <c r="H11" s="52">
        <v>3</v>
      </c>
      <c r="I11" s="53">
        <v>23</v>
      </c>
      <c r="J11" s="54">
        <v>21</v>
      </c>
      <c r="K11" s="12">
        <v>2</v>
      </c>
      <c r="L11" s="55"/>
      <c r="M11" s="55"/>
      <c r="N11" s="56">
        <v>9</v>
      </c>
      <c r="O11" s="51">
        <v>9</v>
      </c>
      <c r="P11" s="12"/>
      <c r="Q11" s="12"/>
      <c r="R11" s="52"/>
      <c r="S11" s="40">
        <f>D11+I11+N11-F11-H11-M11-R11</f>
        <v>77</v>
      </c>
      <c r="T11" s="29">
        <v>45</v>
      </c>
      <c r="U11" s="57">
        <v>1</v>
      </c>
      <c r="V11" s="58"/>
      <c r="W11" s="12">
        <v>40</v>
      </c>
      <c r="X11" s="12">
        <v>2</v>
      </c>
      <c r="Y11" s="12">
        <v>3</v>
      </c>
      <c r="Z11" s="52"/>
      <c r="AA11" s="33">
        <f aca="true" t="shared" si="1" ref="AA11:AA33">I11-M11</f>
        <v>23</v>
      </c>
      <c r="AB11" s="54">
        <v>17</v>
      </c>
      <c r="AC11" s="12">
        <v>4</v>
      </c>
      <c r="AD11" s="55"/>
      <c r="AE11" s="55">
        <v>2</v>
      </c>
      <c r="AF11" s="59">
        <f aca="true" t="shared" si="2" ref="AF11:AF33">N11-R11</f>
        <v>9</v>
      </c>
      <c r="AG11" s="54">
        <v>6</v>
      </c>
      <c r="AH11" s="12">
        <v>3</v>
      </c>
      <c r="AI11" s="12"/>
      <c r="AJ11" s="52"/>
      <c r="AK11" s="40">
        <f aca="true" t="shared" si="3" ref="AK11:AK70">S11-V11-Z11+U11-AE11-AJ11</f>
        <v>76</v>
      </c>
      <c r="AL11" s="29">
        <v>46</v>
      </c>
      <c r="AM11" s="57"/>
      <c r="AN11" s="58"/>
      <c r="AO11" s="12">
        <v>42</v>
      </c>
      <c r="AP11" s="12">
        <v>1</v>
      </c>
      <c r="AQ11" s="12">
        <v>1</v>
      </c>
      <c r="AR11" s="52">
        <v>2</v>
      </c>
      <c r="AS11" s="33">
        <v>21</v>
      </c>
      <c r="AT11" s="54">
        <v>19</v>
      </c>
      <c r="AU11" s="12"/>
      <c r="AV11" s="55"/>
      <c r="AW11" s="55">
        <v>2</v>
      </c>
      <c r="AX11" s="45">
        <v>9</v>
      </c>
      <c r="AY11" s="46"/>
      <c r="AZ11" s="54">
        <v>7</v>
      </c>
      <c r="BA11" s="12">
        <v>2</v>
      </c>
      <c r="BB11" s="12"/>
      <c r="BC11" s="52"/>
      <c r="BD11" s="47">
        <f>AL11+AM11-AN11-AR11+AS11-AW11+AX11-BC11+AY11</f>
        <v>72</v>
      </c>
      <c r="BE11" s="29">
        <v>44</v>
      </c>
      <c r="BF11" s="57"/>
      <c r="BG11" s="58"/>
      <c r="BH11" s="12">
        <v>38</v>
      </c>
      <c r="BI11" s="12">
        <v>1</v>
      </c>
      <c r="BJ11" s="12">
        <v>3</v>
      </c>
      <c r="BK11" s="52">
        <v>2</v>
      </c>
      <c r="BL11" s="67">
        <v>19</v>
      </c>
      <c r="BM11" s="75"/>
      <c r="BN11" s="59"/>
      <c r="BO11" s="12">
        <v>18</v>
      </c>
      <c r="BP11" s="12">
        <v>1</v>
      </c>
      <c r="BQ11" s="12"/>
      <c r="BR11" s="52"/>
      <c r="BS11" s="33">
        <v>9</v>
      </c>
      <c r="BT11" s="233"/>
      <c r="BU11" s="54">
        <v>7</v>
      </c>
      <c r="BV11" s="12">
        <v>2</v>
      </c>
      <c r="BW11" s="12"/>
      <c r="BX11" s="52"/>
      <c r="BY11" s="236">
        <f t="shared" si="0"/>
        <v>70</v>
      </c>
      <c r="BZ11" s="29">
        <v>42</v>
      </c>
      <c r="CA11" s="57"/>
      <c r="CB11" s="58">
        <v>34</v>
      </c>
      <c r="CC11" s="12">
        <v>1</v>
      </c>
      <c r="CD11" s="12"/>
      <c r="CE11" s="12">
        <v>3</v>
      </c>
      <c r="CF11" s="52">
        <v>4</v>
      </c>
      <c r="CG11" s="67">
        <v>19</v>
      </c>
      <c r="CH11" s="75"/>
      <c r="CI11" s="59">
        <v>16</v>
      </c>
      <c r="CJ11" s="12"/>
      <c r="CK11" s="12">
        <v>2</v>
      </c>
      <c r="CL11" s="12">
        <v>1</v>
      </c>
      <c r="CM11" s="52"/>
      <c r="CN11" s="33">
        <v>9</v>
      </c>
      <c r="CO11" s="46"/>
      <c r="CP11" s="233">
        <v>6</v>
      </c>
      <c r="CQ11" s="54">
        <v>1</v>
      </c>
      <c r="CR11" s="12">
        <v>1</v>
      </c>
      <c r="CS11" s="12"/>
      <c r="CT11" s="52">
        <v>1</v>
      </c>
      <c r="CU11" s="47">
        <f aca="true" t="shared" si="4" ref="CU11:CU71">CN11-CP11-CT11+CO11+CG11+CH11-CI11-CM11+BZ11+CA11-CB11-CF11</f>
        <v>9</v>
      </c>
      <c r="CV11" s="29">
        <v>4</v>
      </c>
      <c r="CW11" s="57"/>
      <c r="CX11" s="58">
        <v>1</v>
      </c>
      <c r="CY11" s="12"/>
      <c r="CZ11" s="12">
        <v>1</v>
      </c>
      <c r="DA11" s="12">
        <v>2</v>
      </c>
      <c r="DB11" s="52"/>
      <c r="DC11" s="67">
        <v>3</v>
      </c>
      <c r="DD11" s="75"/>
      <c r="DE11" s="59"/>
      <c r="DF11" s="12">
        <v>1</v>
      </c>
      <c r="DG11" s="12">
        <v>2</v>
      </c>
      <c r="DH11" s="12"/>
      <c r="DI11" s="55"/>
      <c r="DJ11" s="45">
        <v>2</v>
      </c>
      <c r="DK11" s="46"/>
      <c r="DL11" s="233"/>
      <c r="DM11" s="54"/>
      <c r="DN11" s="12">
        <v>1</v>
      </c>
      <c r="DO11" s="12"/>
      <c r="DP11" s="52">
        <v>1</v>
      </c>
      <c r="DQ11" s="47">
        <f>CV11+CW11+DC11+DD11+DJ11+DK11-CX11-DB11-DE11-DI11-DL11-DP11</f>
        <v>7</v>
      </c>
      <c r="DR11" s="48"/>
      <c r="DS11" s="242">
        <v>48</v>
      </c>
      <c r="DT11" s="269">
        <f aca="true" t="shared" si="5" ref="DT11:DT70">F11+V11+AN11+BG11+CB11+CX11</f>
        <v>35</v>
      </c>
      <c r="DU11" s="270">
        <f aca="true" t="shared" si="6" ref="DU11:DU71">DT11*100/DS11</f>
        <v>72.91666666666667</v>
      </c>
      <c r="DV11" s="269">
        <f aca="true" t="shared" si="7" ref="DV11:DV70">CW11+CY11+CZ11+DA11</f>
        <v>3</v>
      </c>
      <c r="DW11" s="270">
        <f aca="true" t="shared" si="8" ref="DW11:DW71">DV11*100/DS11</f>
        <v>6.25</v>
      </c>
      <c r="DX11" s="269">
        <f aca="true" t="shared" si="9" ref="DX11:DX70">H11+Z11-U11+AR11-AM11+BK11-BF11+CF11-CA11+DB11-CW11</f>
        <v>10</v>
      </c>
      <c r="DY11" s="270">
        <f aca="true" t="shared" si="10" ref="DY11:DY71">DX11*100/DS11</f>
        <v>20.833333333333332</v>
      </c>
      <c r="DZ11" s="313">
        <v>23</v>
      </c>
      <c r="EA11" s="269">
        <f aca="true" t="shared" si="11" ref="EA11:EA70">BN11+CI11+DE11</f>
        <v>16</v>
      </c>
      <c r="EB11" s="291">
        <f aca="true" t="shared" si="12" ref="EB11:EB71">EA11*100/DZ11</f>
        <v>69.56521739130434</v>
      </c>
      <c r="EC11" s="317">
        <f aca="true" t="shared" si="13" ref="EC11:EC70">DD11+DF11+DG11+DH11</f>
        <v>3</v>
      </c>
      <c r="ED11" s="321">
        <f aca="true" t="shared" si="14" ref="ED11:ED71">EC11*100/DZ11</f>
        <v>13.043478260869565</v>
      </c>
      <c r="EE11" s="194">
        <f aca="true" t="shared" si="15" ref="EE11:EE70">M11+AE11+AW11-BM11+BR11-CH11+CM11+DI11-DD11</f>
        <v>4</v>
      </c>
      <c r="EF11" s="288">
        <f>EE11*100/DZ11</f>
        <v>17.391304347826086</v>
      </c>
      <c r="EG11" s="194">
        <v>9</v>
      </c>
      <c r="EH11" s="11">
        <f aca="true" t="shared" si="16" ref="EH11:EH70">BT11+CP11+DL11</f>
        <v>6</v>
      </c>
      <c r="EI11" s="239">
        <f aca="true" t="shared" si="17" ref="EI11:EI71">EH11*100/EG11</f>
        <v>66.66666666666667</v>
      </c>
      <c r="EJ11" s="465">
        <f>DK11+DM11+DN11+DO11</f>
        <v>1</v>
      </c>
      <c r="EK11" s="239">
        <f aca="true" t="shared" si="18" ref="EK11:EK71">EJ11*100/EG11</f>
        <v>11.11111111111111</v>
      </c>
      <c r="EL11" s="465">
        <f>R11+AJ11+BC11-AY11+BX11+CT11-CO11+DP11-DK11</f>
        <v>2</v>
      </c>
      <c r="EM11" s="291">
        <f aca="true" t="shared" si="19" ref="EM11:EM71">EL11*100/EG11</f>
        <v>22.22222222222222</v>
      </c>
      <c r="EO11" s="242">
        <v>80</v>
      </c>
      <c r="EP11" s="300">
        <f aca="true" t="shared" si="20" ref="EP11:EP70">DT11+EA11+EH11</f>
        <v>57</v>
      </c>
      <c r="EQ11" s="291">
        <f aca="true" t="shared" si="21" ref="EQ11:EQ71">EP11*100/EO11</f>
        <v>71.25</v>
      </c>
      <c r="ER11" s="326">
        <f aca="true" t="shared" si="22" ref="ER11:ER70">EJ11+EC11+DV11</f>
        <v>7</v>
      </c>
      <c r="ES11" s="321">
        <f aca="true" t="shared" si="23" ref="ES11:ES71">ER11*100/EO11</f>
        <v>8.75</v>
      </c>
      <c r="ET11" s="300">
        <f aca="true" t="shared" si="24" ref="ET11:ET70">EL11+EE11+DX11</f>
        <v>16</v>
      </c>
      <c r="EU11" s="291">
        <f aca="true" t="shared" si="25" ref="EU11:EU71">ET11*100/EO11</f>
        <v>20</v>
      </c>
      <c r="EV11" s="48"/>
    </row>
    <row r="12" spans="1:152" ht="15.75" customHeight="1">
      <c r="A12" s="49">
        <v>51</v>
      </c>
      <c r="B12" s="28" t="s">
        <v>15</v>
      </c>
      <c r="C12" s="7" t="s">
        <v>3</v>
      </c>
      <c r="D12" s="29">
        <v>57</v>
      </c>
      <c r="E12" s="51">
        <v>41</v>
      </c>
      <c r="F12" s="12"/>
      <c r="G12" s="12">
        <v>14</v>
      </c>
      <c r="H12" s="52">
        <v>2</v>
      </c>
      <c r="I12" s="53">
        <v>20</v>
      </c>
      <c r="J12" s="54">
        <v>16</v>
      </c>
      <c r="K12" s="12">
        <v>3</v>
      </c>
      <c r="L12" s="55"/>
      <c r="M12" s="55">
        <v>1</v>
      </c>
      <c r="N12" s="56">
        <v>3</v>
      </c>
      <c r="O12" s="51">
        <v>2</v>
      </c>
      <c r="P12" s="12">
        <v>1</v>
      </c>
      <c r="Q12" s="12"/>
      <c r="R12" s="52"/>
      <c r="S12" s="40">
        <f aca="true" t="shared" si="26" ref="S12:S71">D12+I12+N12-F12-H12-M12-R12</f>
        <v>77</v>
      </c>
      <c r="T12" s="29">
        <v>55</v>
      </c>
      <c r="U12" s="60"/>
      <c r="V12" s="61"/>
      <c r="W12" s="12">
        <v>48</v>
      </c>
      <c r="X12" s="12"/>
      <c r="Y12" s="12">
        <v>5</v>
      </c>
      <c r="Z12" s="52">
        <v>3</v>
      </c>
      <c r="AA12" s="33">
        <f t="shared" si="1"/>
        <v>19</v>
      </c>
      <c r="AB12" s="54">
        <v>19</v>
      </c>
      <c r="AC12" s="12"/>
      <c r="AD12" s="55"/>
      <c r="AE12" s="55"/>
      <c r="AF12" s="59">
        <f t="shared" si="2"/>
        <v>3</v>
      </c>
      <c r="AG12" s="54">
        <v>3</v>
      </c>
      <c r="AH12" s="12"/>
      <c r="AI12" s="12"/>
      <c r="AJ12" s="52"/>
      <c r="AK12" s="40">
        <f t="shared" si="3"/>
        <v>74</v>
      </c>
      <c r="AL12" s="29">
        <v>52</v>
      </c>
      <c r="AM12" s="60"/>
      <c r="AN12" s="61"/>
      <c r="AO12" s="12">
        <v>46</v>
      </c>
      <c r="AP12" s="12"/>
      <c r="AQ12" s="12">
        <v>5</v>
      </c>
      <c r="AR12" s="52">
        <v>1</v>
      </c>
      <c r="AS12" s="33">
        <v>19</v>
      </c>
      <c r="AT12" s="54">
        <v>17</v>
      </c>
      <c r="AU12" s="12">
        <v>2</v>
      </c>
      <c r="AV12" s="55"/>
      <c r="AW12" s="55"/>
      <c r="AX12" s="45">
        <v>3</v>
      </c>
      <c r="AY12" s="46"/>
      <c r="AZ12" s="54">
        <v>3</v>
      </c>
      <c r="BA12" s="12"/>
      <c r="BB12" s="12"/>
      <c r="BC12" s="52"/>
      <c r="BD12" s="47">
        <f aca="true" t="shared" si="27" ref="BD12:BD70">AL12+AM12-AN12-AR12+AS12-AW12+AX12-BC12+AY12</f>
        <v>73</v>
      </c>
      <c r="BE12" s="29">
        <v>51</v>
      </c>
      <c r="BF12" s="60"/>
      <c r="BG12" s="61"/>
      <c r="BH12" s="12">
        <v>40</v>
      </c>
      <c r="BI12" s="12">
        <v>2</v>
      </c>
      <c r="BJ12" s="12">
        <v>6</v>
      </c>
      <c r="BK12" s="52">
        <v>3</v>
      </c>
      <c r="BL12" s="67">
        <v>19</v>
      </c>
      <c r="BM12" s="75"/>
      <c r="BN12" s="59"/>
      <c r="BO12" s="12">
        <v>16</v>
      </c>
      <c r="BP12" s="12">
        <v>2</v>
      </c>
      <c r="BQ12" s="12">
        <v>1</v>
      </c>
      <c r="BR12" s="52"/>
      <c r="BS12" s="33">
        <v>3</v>
      </c>
      <c r="BT12" s="233"/>
      <c r="BU12" s="54">
        <v>2</v>
      </c>
      <c r="BV12" s="12">
        <v>1</v>
      </c>
      <c r="BW12" s="12"/>
      <c r="BX12" s="52"/>
      <c r="BY12" s="236">
        <f t="shared" si="0"/>
        <v>70</v>
      </c>
      <c r="BZ12" s="29">
        <v>48</v>
      </c>
      <c r="CA12" s="60"/>
      <c r="CB12" s="61">
        <v>32</v>
      </c>
      <c r="CC12" s="12">
        <v>10</v>
      </c>
      <c r="CD12" s="12"/>
      <c r="CE12" s="12">
        <v>5</v>
      </c>
      <c r="CF12" s="52">
        <v>1</v>
      </c>
      <c r="CG12" s="67">
        <v>19</v>
      </c>
      <c r="CH12" s="75"/>
      <c r="CI12" s="59">
        <v>13</v>
      </c>
      <c r="CJ12" s="12">
        <v>3</v>
      </c>
      <c r="CK12" s="12">
        <v>3</v>
      </c>
      <c r="CL12" s="12"/>
      <c r="CM12" s="52"/>
      <c r="CN12" s="33">
        <v>3</v>
      </c>
      <c r="CO12" s="46"/>
      <c r="CP12" s="233">
        <v>2</v>
      </c>
      <c r="CQ12" s="54">
        <v>1</v>
      </c>
      <c r="CR12" s="12"/>
      <c r="CS12" s="12"/>
      <c r="CT12" s="52"/>
      <c r="CU12" s="47">
        <f t="shared" si="4"/>
        <v>22</v>
      </c>
      <c r="CV12" s="29">
        <v>15</v>
      </c>
      <c r="CW12" s="60"/>
      <c r="CX12" s="61">
        <v>5</v>
      </c>
      <c r="CY12" s="12">
        <v>4</v>
      </c>
      <c r="CZ12" s="12"/>
      <c r="DA12" s="12">
        <v>5</v>
      </c>
      <c r="DB12" s="52">
        <v>1</v>
      </c>
      <c r="DC12" s="67">
        <v>6</v>
      </c>
      <c r="DD12" s="75"/>
      <c r="DE12" s="59">
        <v>3</v>
      </c>
      <c r="DF12" s="12">
        <v>1</v>
      </c>
      <c r="DG12" s="12"/>
      <c r="DH12" s="12">
        <v>1</v>
      </c>
      <c r="DI12" s="55">
        <v>1</v>
      </c>
      <c r="DJ12" s="45">
        <v>1</v>
      </c>
      <c r="DK12" s="46"/>
      <c r="DL12" s="233"/>
      <c r="DM12" s="54">
        <v>1</v>
      </c>
      <c r="DN12" s="12"/>
      <c r="DO12" s="12"/>
      <c r="DP12" s="52"/>
      <c r="DQ12" s="47">
        <f aca="true" t="shared" si="28" ref="DQ12:DQ70">CV12+CW12+DC12+DD12+DJ12+DK12-CX12-DB12-DE12-DI12-DL12-DP12</f>
        <v>12</v>
      </c>
      <c r="DR12" s="48"/>
      <c r="DS12" s="242">
        <v>57</v>
      </c>
      <c r="DT12" s="269">
        <f t="shared" si="5"/>
        <v>37</v>
      </c>
      <c r="DU12" s="270">
        <f t="shared" si="6"/>
        <v>64.91228070175438</v>
      </c>
      <c r="DV12" s="269">
        <f t="shared" si="7"/>
        <v>9</v>
      </c>
      <c r="DW12" s="270">
        <f t="shared" si="8"/>
        <v>15.789473684210526</v>
      </c>
      <c r="DX12" s="269">
        <f t="shared" si="9"/>
        <v>11</v>
      </c>
      <c r="DY12" s="270">
        <f t="shared" si="10"/>
        <v>19.29824561403509</v>
      </c>
      <c r="DZ12" s="313">
        <v>20</v>
      </c>
      <c r="EA12" s="269">
        <f t="shared" si="11"/>
        <v>16</v>
      </c>
      <c r="EB12" s="291">
        <f t="shared" si="12"/>
        <v>80</v>
      </c>
      <c r="EC12" s="317">
        <f t="shared" si="13"/>
        <v>2</v>
      </c>
      <c r="ED12" s="321">
        <f t="shared" si="14"/>
        <v>10</v>
      </c>
      <c r="EE12" s="194">
        <f t="shared" si="15"/>
        <v>2</v>
      </c>
      <c r="EF12" s="290">
        <f aca="true" t="shared" si="29" ref="EF12:EF71">EE12*100/DZ12</f>
        <v>10</v>
      </c>
      <c r="EG12" s="194">
        <v>3</v>
      </c>
      <c r="EH12" s="11">
        <f t="shared" si="16"/>
        <v>2</v>
      </c>
      <c r="EI12" s="239">
        <f t="shared" si="17"/>
        <v>66.66666666666667</v>
      </c>
      <c r="EJ12" s="465">
        <f aca="true" t="shared" si="30" ref="EJ12:EJ70">DK12+DM12+DN12+DO12</f>
        <v>1</v>
      </c>
      <c r="EK12" s="239">
        <f t="shared" si="18"/>
        <v>33.333333333333336</v>
      </c>
      <c r="EL12" s="465">
        <f aca="true" t="shared" si="31" ref="EL12:EL70">R12+AJ12+BC12-AY12+BX12+CT12-CO12+DP12-DK12</f>
        <v>0</v>
      </c>
      <c r="EM12" s="291">
        <f t="shared" si="19"/>
        <v>0</v>
      </c>
      <c r="EO12" s="242">
        <v>80</v>
      </c>
      <c r="EP12" s="300">
        <f t="shared" si="20"/>
        <v>55</v>
      </c>
      <c r="EQ12" s="291">
        <f t="shared" si="21"/>
        <v>68.75</v>
      </c>
      <c r="ER12" s="326">
        <f t="shared" si="22"/>
        <v>12</v>
      </c>
      <c r="ES12" s="321">
        <f t="shared" si="23"/>
        <v>15</v>
      </c>
      <c r="ET12" s="300">
        <f t="shared" si="24"/>
        <v>13</v>
      </c>
      <c r="EU12" s="291">
        <f t="shared" si="25"/>
        <v>16.25</v>
      </c>
      <c r="EV12" s="48"/>
    </row>
    <row r="13" spans="1:152" ht="15.75" customHeight="1">
      <c r="A13" s="49">
        <v>53</v>
      </c>
      <c r="B13" s="28" t="s">
        <v>16</v>
      </c>
      <c r="C13" s="5" t="s">
        <v>3</v>
      </c>
      <c r="D13" s="50">
        <v>50</v>
      </c>
      <c r="E13" s="51">
        <v>48</v>
      </c>
      <c r="F13" s="12"/>
      <c r="G13" s="12">
        <v>1</v>
      </c>
      <c r="H13" s="52">
        <v>1</v>
      </c>
      <c r="I13" s="53">
        <v>9</v>
      </c>
      <c r="J13" s="54">
        <v>9</v>
      </c>
      <c r="K13" s="12"/>
      <c r="L13" s="55"/>
      <c r="M13" s="55"/>
      <c r="N13" s="56">
        <v>1</v>
      </c>
      <c r="O13" s="51">
        <v>1</v>
      </c>
      <c r="P13" s="12"/>
      <c r="Q13" s="12"/>
      <c r="R13" s="52"/>
      <c r="S13" s="40">
        <f t="shared" si="26"/>
        <v>59</v>
      </c>
      <c r="T13" s="29">
        <v>49</v>
      </c>
      <c r="U13" s="60"/>
      <c r="V13" s="61"/>
      <c r="W13" s="12">
        <v>49</v>
      </c>
      <c r="X13" s="12"/>
      <c r="Y13" s="12"/>
      <c r="Z13" s="52"/>
      <c r="AA13" s="33">
        <f t="shared" si="1"/>
        <v>9</v>
      </c>
      <c r="AB13" s="54">
        <v>9</v>
      </c>
      <c r="AC13" s="12"/>
      <c r="AD13" s="55"/>
      <c r="AE13" s="55"/>
      <c r="AF13" s="59">
        <f t="shared" si="2"/>
        <v>1</v>
      </c>
      <c r="AG13" s="54"/>
      <c r="AH13" s="12">
        <v>1</v>
      </c>
      <c r="AI13" s="12"/>
      <c r="AJ13" s="52"/>
      <c r="AK13" s="40">
        <f t="shared" si="3"/>
        <v>59</v>
      </c>
      <c r="AL13" s="29">
        <v>49</v>
      </c>
      <c r="AM13" s="60"/>
      <c r="AN13" s="61"/>
      <c r="AO13" s="12">
        <v>44</v>
      </c>
      <c r="AP13" s="12"/>
      <c r="AQ13" s="12">
        <v>4</v>
      </c>
      <c r="AR13" s="52">
        <v>1</v>
      </c>
      <c r="AS13" s="33">
        <v>9</v>
      </c>
      <c r="AT13" s="54">
        <v>8</v>
      </c>
      <c r="AU13" s="12">
        <v>1</v>
      </c>
      <c r="AV13" s="55"/>
      <c r="AW13" s="55"/>
      <c r="AX13" s="45">
        <v>1</v>
      </c>
      <c r="AY13" s="46"/>
      <c r="AZ13" s="54"/>
      <c r="BA13" s="12">
        <v>1</v>
      </c>
      <c r="BB13" s="12"/>
      <c r="BC13" s="52"/>
      <c r="BD13" s="47">
        <f t="shared" si="27"/>
        <v>58</v>
      </c>
      <c r="BE13" s="29">
        <v>48</v>
      </c>
      <c r="BF13" s="60"/>
      <c r="BG13" s="61"/>
      <c r="BH13" s="12">
        <v>35</v>
      </c>
      <c r="BI13" s="12"/>
      <c r="BJ13" s="12">
        <v>13</v>
      </c>
      <c r="BK13" s="52"/>
      <c r="BL13" s="67">
        <v>9</v>
      </c>
      <c r="BM13" s="75"/>
      <c r="BN13" s="59"/>
      <c r="BO13" s="12">
        <v>9</v>
      </c>
      <c r="BP13" s="12"/>
      <c r="BQ13" s="12"/>
      <c r="BR13" s="52"/>
      <c r="BS13" s="33">
        <v>1</v>
      </c>
      <c r="BT13" s="233"/>
      <c r="BU13" s="54">
        <v>1</v>
      </c>
      <c r="BV13" s="12"/>
      <c r="BW13" s="12"/>
      <c r="BX13" s="52"/>
      <c r="BY13" s="236">
        <f t="shared" si="0"/>
        <v>58</v>
      </c>
      <c r="BZ13" s="29">
        <v>48</v>
      </c>
      <c r="CA13" s="60"/>
      <c r="CB13" s="61">
        <v>25</v>
      </c>
      <c r="CC13" s="12">
        <v>16</v>
      </c>
      <c r="CD13" s="12"/>
      <c r="CE13" s="12">
        <v>7</v>
      </c>
      <c r="CF13" s="52"/>
      <c r="CG13" s="67">
        <v>9</v>
      </c>
      <c r="CH13" s="75"/>
      <c r="CI13" s="59">
        <v>6</v>
      </c>
      <c r="CJ13" s="12"/>
      <c r="CK13" s="12">
        <v>3</v>
      </c>
      <c r="CL13" s="12"/>
      <c r="CM13" s="52"/>
      <c r="CN13" s="33">
        <v>1</v>
      </c>
      <c r="CO13" s="46"/>
      <c r="CP13" s="233"/>
      <c r="CQ13" s="54"/>
      <c r="CR13" s="12">
        <v>1</v>
      </c>
      <c r="CS13" s="12"/>
      <c r="CT13" s="52"/>
      <c r="CU13" s="47">
        <f t="shared" si="4"/>
        <v>27</v>
      </c>
      <c r="CV13" s="29">
        <v>23</v>
      </c>
      <c r="CW13" s="60"/>
      <c r="CX13" s="61">
        <v>18</v>
      </c>
      <c r="CY13" s="12">
        <v>2</v>
      </c>
      <c r="CZ13" s="12"/>
      <c r="DA13" s="12">
        <v>3</v>
      </c>
      <c r="DB13" s="52"/>
      <c r="DC13" s="67">
        <v>3</v>
      </c>
      <c r="DD13" s="75"/>
      <c r="DE13" s="59">
        <v>2</v>
      </c>
      <c r="DF13" s="12">
        <v>1</v>
      </c>
      <c r="DG13" s="12"/>
      <c r="DH13" s="12"/>
      <c r="DI13" s="55"/>
      <c r="DJ13" s="45">
        <v>1</v>
      </c>
      <c r="DK13" s="46"/>
      <c r="DL13" s="233"/>
      <c r="DM13" s="54">
        <v>1</v>
      </c>
      <c r="DN13" s="12"/>
      <c r="DO13" s="12"/>
      <c r="DP13" s="52"/>
      <c r="DQ13" s="47">
        <f t="shared" si="28"/>
        <v>7</v>
      </c>
      <c r="DR13" s="48"/>
      <c r="DS13" s="242">
        <v>50</v>
      </c>
      <c r="DT13" s="269">
        <f t="shared" si="5"/>
        <v>43</v>
      </c>
      <c r="DU13" s="270">
        <f t="shared" si="6"/>
        <v>86</v>
      </c>
      <c r="DV13" s="269">
        <f t="shared" si="7"/>
        <v>5</v>
      </c>
      <c r="DW13" s="270">
        <f t="shared" si="8"/>
        <v>10</v>
      </c>
      <c r="DX13" s="269">
        <f t="shared" si="9"/>
        <v>2</v>
      </c>
      <c r="DY13" s="270">
        <f t="shared" si="10"/>
        <v>4</v>
      </c>
      <c r="DZ13" s="313">
        <v>9</v>
      </c>
      <c r="EA13" s="269">
        <f t="shared" si="11"/>
        <v>8</v>
      </c>
      <c r="EB13" s="291">
        <f t="shared" si="12"/>
        <v>88.88888888888889</v>
      </c>
      <c r="EC13" s="317">
        <f t="shared" si="13"/>
        <v>1</v>
      </c>
      <c r="ED13" s="321">
        <f t="shared" si="14"/>
        <v>11.11111111111111</v>
      </c>
      <c r="EE13" s="194">
        <f t="shared" si="15"/>
        <v>0</v>
      </c>
      <c r="EF13" s="290">
        <f t="shared" si="29"/>
        <v>0</v>
      </c>
      <c r="EG13" s="194">
        <v>1</v>
      </c>
      <c r="EH13" s="11">
        <f t="shared" si="16"/>
        <v>0</v>
      </c>
      <c r="EI13" s="239">
        <f t="shared" si="17"/>
        <v>0</v>
      </c>
      <c r="EJ13" s="465">
        <f t="shared" si="30"/>
        <v>1</v>
      </c>
      <c r="EK13" s="262">
        <f t="shared" si="18"/>
        <v>100</v>
      </c>
      <c r="EL13" s="465">
        <f t="shared" si="31"/>
        <v>0</v>
      </c>
      <c r="EM13" s="291">
        <f t="shared" si="19"/>
        <v>0</v>
      </c>
      <c r="EO13" s="242">
        <v>60</v>
      </c>
      <c r="EP13" s="300">
        <f t="shared" si="20"/>
        <v>51</v>
      </c>
      <c r="EQ13" s="291">
        <f t="shared" si="21"/>
        <v>85</v>
      </c>
      <c r="ER13" s="326">
        <f t="shared" si="22"/>
        <v>7</v>
      </c>
      <c r="ES13" s="321">
        <f t="shared" si="23"/>
        <v>11.666666666666666</v>
      </c>
      <c r="ET13" s="300">
        <f t="shared" si="24"/>
        <v>2</v>
      </c>
      <c r="EU13" s="291">
        <f t="shared" si="25"/>
        <v>3.3333333333333335</v>
      </c>
      <c r="EV13" s="48"/>
    </row>
    <row r="14" spans="1:152" ht="15.75" customHeight="1">
      <c r="A14" s="49">
        <v>82</v>
      </c>
      <c r="B14" s="28" t="s">
        <v>81</v>
      </c>
      <c r="C14" s="5" t="s">
        <v>2</v>
      </c>
      <c r="D14" s="50">
        <v>24</v>
      </c>
      <c r="E14" s="51">
        <v>24</v>
      </c>
      <c r="F14" s="12"/>
      <c r="G14" s="12"/>
      <c r="H14" s="52"/>
      <c r="I14" s="53">
        <v>9</v>
      </c>
      <c r="J14" s="54">
        <v>8</v>
      </c>
      <c r="K14" s="12"/>
      <c r="L14" s="55"/>
      <c r="M14" s="55">
        <v>1</v>
      </c>
      <c r="N14" s="56">
        <v>7</v>
      </c>
      <c r="O14" s="51">
        <v>7</v>
      </c>
      <c r="P14" s="12"/>
      <c r="Q14" s="12"/>
      <c r="R14" s="52"/>
      <c r="S14" s="40">
        <f t="shared" si="26"/>
        <v>39</v>
      </c>
      <c r="T14" s="29">
        <v>24</v>
      </c>
      <c r="U14" s="60"/>
      <c r="V14" s="61"/>
      <c r="W14" s="12">
        <v>23</v>
      </c>
      <c r="X14" s="12"/>
      <c r="Y14" s="12"/>
      <c r="Z14" s="52">
        <v>1</v>
      </c>
      <c r="AA14" s="33">
        <f t="shared" si="1"/>
        <v>8</v>
      </c>
      <c r="AB14" s="54">
        <v>8</v>
      </c>
      <c r="AC14" s="12"/>
      <c r="AD14" s="55"/>
      <c r="AE14" s="55"/>
      <c r="AF14" s="59">
        <f t="shared" si="2"/>
        <v>7</v>
      </c>
      <c r="AG14" s="54">
        <v>7</v>
      </c>
      <c r="AH14" s="12"/>
      <c r="AI14" s="12"/>
      <c r="AJ14" s="52"/>
      <c r="AK14" s="40">
        <f t="shared" si="3"/>
        <v>38</v>
      </c>
      <c r="AL14" s="29">
        <v>23</v>
      </c>
      <c r="AM14" s="60"/>
      <c r="AN14" s="61"/>
      <c r="AO14" s="12">
        <v>20</v>
      </c>
      <c r="AP14" s="12">
        <v>1</v>
      </c>
      <c r="AQ14" s="12">
        <v>1</v>
      </c>
      <c r="AR14" s="52">
        <v>1</v>
      </c>
      <c r="AS14" s="33">
        <v>8</v>
      </c>
      <c r="AT14" s="54">
        <v>7</v>
      </c>
      <c r="AU14" s="12"/>
      <c r="AV14" s="55"/>
      <c r="AW14" s="55">
        <v>1</v>
      </c>
      <c r="AX14" s="45">
        <v>7</v>
      </c>
      <c r="AY14" s="46"/>
      <c r="AZ14" s="54">
        <v>7</v>
      </c>
      <c r="BA14" s="12"/>
      <c r="BB14" s="12"/>
      <c r="BC14" s="52"/>
      <c r="BD14" s="47">
        <f t="shared" si="27"/>
        <v>36</v>
      </c>
      <c r="BE14" s="29">
        <v>22</v>
      </c>
      <c r="BF14" s="60"/>
      <c r="BG14" s="61">
        <v>16</v>
      </c>
      <c r="BH14" s="12"/>
      <c r="BI14" s="12"/>
      <c r="BJ14" s="12">
        <v>4</v>
      </c>
      <c r="BK14" s="52">
        <v>2</v>
      </c>
      <c r="BL14" s="67">
        <v>7</v>
      </c>
      <c r="BM14" s="75">
        <v>1</v>
      </c>
      <c r="BN14" s="59">
        <v>7</v>
      </c>
      <c r="BO14" s="12"/>
      <c r="BP14" s="12"/>
      <c r="BQ14" s="12"/>
      <c r="BR14" s="52"/>
      <c r="BS14" s="33">
        <v>7</v>
      </c>
      <c r="BT14" s="233">
        <v>3</v>
      </c>
      <c r="BU14" s="54"/>
      <c r="BV14" s="12">
        <v>2</v>
      </c>
      <c r="BW14" s="12"/>
      <c r="BX14" s="52">
        <v>2</v>
      </c>
      <c r="BY14" s="236">
        <f t="shared" si="0"/>
        <v>7</v>
      </c>
      <c r="BZ14" s="29">
        <v>4</v>
      </c>
      <c r="CA14" s="60"/>
      <c r="CB14" s="61">
        <v>2</v>
      </c>
      <c r="CC14" s="12"/>
      <c r="CD14" s="12"/>
      <c r="CE14" s="12">
        <v>2</v>
      </c>
      <c r="CF14" s="52"/>
      <c r="CG14" s="67">
        <v>1</v>
      </c>
      <c r="CH14" s="75"/>
      <c r="CI14" s="59"/>
      <c r="CJ14" s="12"/>
      <c r="CK14" s="12"/>
      <c r="CL14" s="12"/>
      <c r="CM14" s="52">
        <v>1</v>
      </c>
      <c r="CN14" s="33">
        <v>2</v>
      </c>
      <c r="CO14" s="46"/>
      <c r="CP14" s="233"/>
      <c r="CQ14" s="54"/>
      <c r="CR14" s="12">
        <v>1</v>
      </c>
      <c r="CS14" s="12"/>
      <c r="CT14" s="52">
        <v>1</v>
      </c>
      <c r="CU14" s="47">
        <f t="shared" si="4"/>
        <v>3</v>
      </c>
      <c r="CV14" s="29">
        <v>2</v>
      </c>
      <c r="CW14" s="60"/>
      <c r="CX14" s="61"/>
      <c r="CY14" s="12"/>
      <c r="CZ14" s="12">
        <v>1</v>
      </c>
      <c r="DA14" s="12">
        <v>1</v>
      </c>
      <c r="DB14" s="52"/>
      <c r="DC14" s="67"/>
      <c r="DD14" s="75"/>
      <c r="DE14" s="59"/>
      <c r="DF14" s="12"/>
      <c r="DG14" s="12"/>
      <c r="DH14" s="12"/>
      <c r="DI14" s="55"/>
      <c r="DJ14" s="45">
        <v>1</v>
      </c>
      <c r="DK14" s="46"/>
      <c r="DL14" s="233">
        <v>1</v>
      </c>
      <c r="DM14" s="54"/>
      <c r="DN14" s="12"/>
      <c r="DO14" s="12"/>
      <c r="DP14" s="52"/>
      <c r="DQ14" s="47">
        <f t="shared" si="28"/>
        <v>2</v>
      </c>
      <c r="DR14" s="48"/>
      <c r="DS14" s="242">
        <v>24</v>
      </c>
      <c r="DT14" s="269">
        <f t="shared" si="5"/>
        <v>18</v>
      </c>
      <c r="DU14" s="270">
        <f t="shared" si="6"/>
        <v>75</v>
      </c>
      <c r="DV14" s="269">
        <f t="shared" si="7"/>
        <v>2</v>
      </c>
      <c r="DW14" s="270">
        <f t="shared" si="8"/>
        <v>8.333333333333334</v>
      </c>
      <c r="DX14" s="269">
        <f t="shared" si="9"/>
        <v>4</v>
      </c>
      <c r="DY14" s="270">
        <f t="shared" si="10"/>
        <v>16.666666666666668</v>
      </c>
      <c r="DZ14" s="313">
        <v>9</v>
      </c>
      <c r="EA14" s="269">
        <f t="shared" si="11"/>
        <v>7</v>
      </c>
      <c r="EB14" s="291">
        <f t="shared" si="12"/>
        <v>77.77777777777777</v>
      </c>
      <c r="EC14" s="317">
        <f t="shared" si="13"/>
        <v>0</v>
      </c>
      <c r="ED14" s="321">
        <f t="shared" si="14"/>
        <v>0</v>
      </c>
      <c r="EE14" s="194">
        <f t="shared" si="15"/>
        <v>2</v>
      </c>
      <c r="EF14" s="288">
        <f t="shared" si="29"/>
        <v>22.22222222222222</v>
      </c>
      <c r="EG14" s="194">
        <v>7</v>
      </c>
      <c r="EH14" s="11">
        <f t="shared" si="16"/>
        <v>4</v>
      </c>
      <c r="EI14" s="239">
        <f t="shared" si="17"/>
        <v>57.142857142857146</v>
      </c>
      <c r="EJ14" s="465">
        <f t="shared" si="30"/>
        <v>0</v>
      </c>
      <c r="EK14" s="239">
        <f t="shared" si="18"/>
        <v>0</v>
      </c>
      <c r="EL14" s="465">
        <f t="shared" si="31"/>
        <v>3</v>
      </c>
      <c r="EM14" s="291">
        <f t="shared" si="19"/>
        <v>42.857142857142854</v>
      </c>
      <c r="EO14" s="242">
        <v>40</v>
      </c>
      <c r="EP14" s="300">
        <f t="shared" si="20"/>
        <v>29</v>
      </c>
      <c r="EQ14" s="291">
        <f t="shared" si="21"/>
        <v>72.5</v>
      </c>
      <c r="ER14" s="326">
        <f t="shared" si="22"/>
        <v>2</v>
      </c>
      <c r="ES14" s="321">
        <f t="shared" si="23"/>
        <v>5</v>
      </c>
      <c r="ET14" s="300">
        <f t="shared" si="24"/>
        <v>9</v>
      </c>
      <c r="EU14" s="291">
        <f t="shared" si="25"/>
        <v>22.5</v>
      </c>
      <c r="EV14" s="48"/>
    </row>
    <row r="15" spans="1:152" ht="15.75" customHeight="1">
      <c r="A15" s="49">
        <v>81</v>
      </c>
      <c r="B15" s="28" t="s">
        <v>17</v>
      </c>
      <c r="C15" s="5" t="s">
        <v>1</v>
      </c>
      <c r="D15" s="50">
        <v>25</v>
      </c>
      <c r="E15" s="51">
        <v>21</v>
      </c>
      <c r="F15" s="12"/>
      <c r="G15" s="12">
        <v>3</v>
      </c>
      <c r="H15" s="52">
        <v>1</v>
      </c>
      <c r="I15" s="53">
        <v>12</v>
      </c>
      <c r="J15" s="54">
        <v>10</v>
      </c>
      <c r="K15" s="12"/>
      <c r="L15" s="55"/>
      <c r="M15" s="55">
        <v>2</v>
      </c>
      <c r="N15" s="56">
        <v>3</v>
      </c>
      <c r="O15" s="51">
        <v>2</v>
      </c>
      <c r="P15" s="12"/>
      <c r="Q15" s="12">
        <v>1</v>
      </c>
      <c r="R15" s="52"/>
      <c r="S15" s="40">
        <f t="shared" si="26"/>
        <v>37</v>
      </c>
      <c r="T15" s="29">
        <v>24</v>
      </c>
      <c r="U15" s="60"/>
      <c r="V15" s="61"/>
      <c r="W15" s="12">
        <v>17</v>
      </c>
      <c r="X15" s="12">
        <v>1</v>
      </c>
      <c r="Y15" s="12">
        <v>2</v>
      </c>
      <c r="Z15" s="52">
        <v>4</v>
      </c>
      <c r="AA15" s="33">
        <f t="shared" si="1"/>
        <v>10</v>
      </c>
      <c r="AB15" s="54">
        <v>9</v>
      </c>
      <c r="AC15" s="12"/>
      <c r="AD15" s="55"/>
      <c r="AE15" s="55">
        <v>1</v>
      </c>
      <c r="AF15" s="59">
        <f t="shared" si="2"/>
        <v>3</v>
      </c>
      <c r="AG15" s="54">
        <v>2</v>
      </c>
      <c r="AH15" s="12">
        <v>1</v>
      </c>
      <c r="AI15" s="12"/>
      <c r="AJ15" s="52"/>
      <c r="AK15" s="40">
        <f t="shared" si="3"/>
        <v>32</v>
      </c>
      <c r="AL15" s="29">
        <v>20</v>
      </c>
      <c r="AM15" s="60"/>
      <c r="AN15" s="61"/>
      <c r="AO15" s="12">
        <v>15</v>
      </c>
      <c r="AP15" s="12"/>
      <c r="AQ15" s="12">
        <v>5</v>
      </c>
      <c r="AR15" s="52"/>
      <c r="AS15" s="33">
        <v>9</v>
      </c>
      <c r="AT15" s="54">
        <v>8</v>
      </c>
      <c r="AU15" s="12">
        <v>1</v>
      </c>
      <c r="AV15" s="55"/>
      <c r="AW15" s="55"/>
      <c r="AX15" s="45">
        <v>3</v>
      </c>
      <c r="AY15" s="46"/>
      <c r="AZ15" s="54">
        <v>2</v>
      </c>
      <c r="BA15" s="12">
        <v>1</v>
      </c>
      <c r="BB15" s="12"/>
      <c r="BC15" s="52"/>
      <c r="BD15" s="47">
        <f t="shared" si="27"/>
        <v>32</v>
      </c>
      <c r="BE15" s="29">
        <v>20</v>
      </c>
      <c r="BF15" s="60"/>
      <c r="BG15" s="61">
        <v>14</v>
      </c>
      <c r="BH15" s="12">
        <v>2</v>
      </c>
      <c r="BI15" s="12">
        <v>1</v>
      </c>
      <c r="BJ15" s="12"/>
      <c r="BK15" s="52">
        <v>3</v>
      </c>
      <c r="BL15" s="67">
        <v>9</v>
      </c>
      <c r="BM15" s="75"/>
      <c r="BN15" s="59">
        <v>7</v>
      </c>
      <c r="BO15" s="12">
        <v>1</v>
      </c>
      <c r="BP15" s="12">
        <v>1</v>
      </c>
      <c r="BQ15" s="12"/>
      <c r="BR15" s="52"/>
      <c r="BS15" s="33">
        <v>3</v>
      </c>
      <c r="BT15" s="233">
        <v>1</v>
      </c>
      <c r="BU15" s="54"/>
      <c r="BV15" s="12">
        <v>2</v>
      </c>
      <c r="BW15" s="12"/>
      <c r="BX15" s="52"/>
      <c r="BY15" s="236">
        <f t="shared" si="0"/>
        <v>7</v>
      </c>
      <c r="BZ15" s="29">
        <v>3</v>
      </c>
      <c r="CA15" s="60"/>
      <c r="CB15" s="61">
        <v>1</v>
      </c>
      <c r="CC15" s="12">
        <v>1</v>
      </c>
      <c r="CD15" s="12"/>
      <c r="CE15" s="12">
        <v>1</v>
      </c>
      <c r="CF15" s="52"/>
      <c r="CG15" s="67">
        <v>2</v>
      </c>
      <c r="CH15" s="75"/>
      <c r="CI15" s="59">
        <v>2</v>
      </c>
      <c r="CJ15" s="12"/>
      <c r="CK15" s="12"/>
      <c r="CL15" s="12"/>
      <c r="CM15" s="52"/>
      <c r="CN15" s="33">
        <v>2</v>
      </c>
      <c r="CO15" s="46"/>
      <c r="CP15" s="233"/>
      <c r="CQ15" s="54"/>
      <c r="CR15" s="12">
        <v>1</v>
      </c>
      <c r="CS15" s="12"/>
      <c r="CT15" s="52">
        <v>1</v>
      </c>
      <c r="CU15" s="47">
        <f t="shared" si="4"/>
        <v>3</v>
      </c>
      <c r="CV15" s="29">
        <v>2</v>
      </c>
      <c r="CW15" s="60"/>
      <c r="CX15" s="61">
        <v>1</v>
      </c>
      <c r="CY15" s="12"/>
      <c r="CZ15" s="12"/>
      <c r="DA15" s="12">
        <v>1</v>
      </c>
      <c r="DB15" s="52"/>
      <c r="DC15" s="67"/>
      <c r="DD15" s="75"/>
      <c r="DE15" s="59"/>
      <c r="DF15" s="12"/>
      <c r="DG15" s="12"/>
      <c r="DH15" s="12"/>
      <c r="DI15" s="55"/>
      <c r="DJ15" s="45">
        <v>1</v>
      </c>
      <c r="DK15" s="46"/>
      <c r="DL15" s="233"/>
      <c r="DM15" s="54"/>
      <c r="DN15" s="12">
        <v>1</v>
      </c>
      <c r="DO15" s="12"/>
      <c r="DP15" s="52"/>
      <c r="DQ15" s="47">
        <f t="shared" si="28"/>
        <v>2</v>
      </c>
      <c r="DR15" s="48"/>
      <c r="DS15" s="242">
        <v>25</v>
      </c>
      <c r="DT15" s="269">
        <f t="shared" si="5"/>
        <v>16</v>
      </c>
      <c r="DU15" s="270">
        <f t="shared" si="6"/>
        <v>64</v>
      </c>
      <c r="DV15" s="269">
        <f t="shared" si="7"/>
        <v>1</v>
      </c>
      <c r="DW15" s="270">
        <f t="shared" si="8"/>
        <v>4</v>
      </c>
      <c r="DX15" s="269">
        <f t="shared" si="9"/>
        <v>8</v>
      </c>
      <c r="DY15" s="270">
        <f t="shared" si="10"/>
        <v>32</v>
      </c>
      <c r="DZ15" s="313">
        <v>12</v>
      </c>
      <c r="EA15" s="269">
        <f t="shared" si="11"/>
        <v>9</v>
      </c>
      <c r="EB15" s="291">
        <f t="shared" si="12"/>
        <v>75</v>
      </c>
      <c r="EC15" s="317">
        <f t="shared" si="13"/>
        <v>0</v>
      </c>
      <c r="ED15" s="321">
        <f t="shared" si="14"/>
        <v>0</v>
      </c>
      <c r="EE15" s="194">
        <f t="shared" si="15"/>
        <v>3</v>
      </c>
      <c r="EF15" s="290">
        <f t="shared" si="29"/>
        <v>25</v>
      </c>
      <c r="EG15" s="194">
        <v>3</v>
      </c>
      <c r="EH15" s="11">
        <f t="shared" si="16"/>
        <v>1</v>
      </c>
      <c r="EI15" s="239">
        <f t="shared" si="17"/>
        <v>33.333333333333336</v>
      </c>
      <c r="EJ15" s="465">
        <f t="shared" si="30"/>
        <v>1</v>
      </c>
      <c r="EK15" s="239">
        <f t="shared" si="18"/>
        <v>33.333333333333336</v>
      </c>
      <c r="EL15" s="465">
        <f t="shared" si="31"/>
        <v>1</v>
      </c>
      <c r="EM15" s="291">
        <f t="shared" si="19"/>
        <v>33.333333333333336</v>
      </c>
      <c r="EO15" s="242">
        <v>40</v>
      </c>
      <c r="EP15" s="300">
        <f t="shared" si="20"/>
        <v>26</v>
      </c>
      <c r="EQ15" s="291">
        <f t="shared" si="21"/>
        <v>65</v>
      </c>
      <c r="ER15" s="326">
        <f t="shared" si="22"/>
        <v>2</v>
      </c>
      <c r="ES15" s="321">
        <f t="shared" si="23"/>
        <v>5</v>
      </c>
      <c r="ET15" s="300">
        <f t="shared" si="24"/>
        <v>12</v>
      </c>
      <c r="EU15" s="291">
        <f t="shared" si="25"/>
        <v>30</v>
      </c>
      <c r="EV15" s="48"/>
    </row>
    <row r="16" spans="1:152" ht="15.75" customHeight="1">
      <c r="A16" s="49">
        <v>49</v>
      </c>
      <c r="B16" s="28" t="s">
        <v>18</v>
      </c>
      <c r="C16" s="5" t="s">
        <v>2</v>
      </c>
      <c r="D16" s="50">
        <v>30</v>
      </c>
      <c r="E16" s="51">
        <v>23</v>
      </c>
      <c r="F16" s="12"/>
      <c r="G16" s="12">
        <v>3</v>
      </c>
      <c r="H16" s="52">
        <v>4</v>
      </c>
      <c r="I16" s="53">
        <v>10</v>
      </c>
      <c r="J16" s="54">
        <v>7</v>
      </c>
      <c r="K16" s="12">
        <v>3</v>
      </c>
      <c r="L16" s="55"/>
      <c r="M16" s="55"/>
      <c r="N16" s="56">
        <v>10</v>
      </c>
      <c r="O16" s="51">
        <v>8</v>
      </c>
      <c r="P16" s="12">
        <v>2</v>
      </c>
      <c r="Q16" s="12"/>
      <c r="R16" s="52"/>
      <c r="S16" s="40">
        <f t="shared" si="26"/>
        <v>46</v>
      </c>
      <c r="T16" s="29">
        <v>26</v>
      </c>
      <c r="U16" s="60"/>
      <c r="V16" s="61"/>
      <c r="W16" s="12">
        <v>23</v>
      </c>
      <c r="X16" s="12"/>
      <c r="Y16" s="12"/>
      <c r="Z16" s="52">
        <v>3</v>
      </c>
      <c r="AA16" s="33">
        <f t="shared" si="1"/>
        <v>10</v>
      </c>
      <c r="AB16" s="54">
        <v>10</v>
      </c>
      <c r="AC16" s="12"/>
      <c r="AD16" s="55"/>
      <c r="AE16" s="55"/>
      <c r="AF16" s="59">
        <f t="shared" si="2"/>
        <v>10</v>
      </c>
      <c r="AG16" s="54">
        <v>9</v>
      </c>
      <c r="AH16" s="12"/>
      <c r="AI16" s="12"/>
      <c r="AJ16" s="52">
        <v>1</v>
      </c>
      <c r="AK16" s="40">
        <f t="shared" si="3"/>
        <v>42</v>
      </c>
      <c r="AL16" s="29">
        <v>23</v>
      </c>
      <c r="AM16" s="60"/>
      <c r="AN16" s="61"/>
      <c r="AO16" s="12">
        <v>23</v>
      </c>
      <c r="AP16" s="12"/>
      <c r="AQ16" s="12"/>
      <c r="AR16" s="52"/>
      <c r="AS16" s="33">
        <v>10</v>
      </c>
      <c r="AT16" s="54">
        <v>8</v>
      </c>
      <c r="AU16" s="12"/>
      <c r="AV16" s="55"/>
      <c r="AW16" s="55">
        <v>2</v>
      </c>
      <c r="AX16" s="45">
        <v>9</v>
      </c>
      <c r="AY16" s="46"/>
      <c r="AZ16" s="54">
        <v>9</v>
      </c>
      <c r="BA16" s="12"/>
      <c r="BB16" s="12"/>
      <c r="BC16" s="52"/>
      <c r="BD16" s="47">
        <f t="shared" si="27"/>
        <v>40</v>
      </c>
      <c r="BE16" s="29">
        <v>23</v>
      </c>
      <c r="BF16" s="60">
        <v>1</v>
      </c>
      <c r="BG16" s="61">
        <v>18</v>
      </c>
      <c r="BH16" s="12"/>
      <c r="BI16" s="12"/>
      <c r="BJ16" s="12">
        <v>4</v>
      </c>
      <c r="BK16" s="52">
        <v>1</v>
      </c>
      <c r="BL16" s="67">
        <v>8</v>
      </c>
      <c r="BM16" s="75"/>
      <c r="BN16" s="59">
        <v>5</v>
      </c>
      <c r="BO16" s="12"/>
      <c r="BP16" s="12">
        <v>3</v>
      </c>
      <c r="BQ16" s="12"/>
      <c r="BR16" s="52"/>
      <c r="BS16" s="33">
        <v>9</v>
      </c>
      <c r="BT16" s="233">
        <v>3</v>
      </c>
      <c r="BU16" s="54">
        <v>1</v>
      </c>
      <c r="BV16" s="12">
        <v>4</v>
      </c>
      <c r="BW16" s="12"/>
      <c r="BX16" s="52">
        <v>1</v>
      </c>
      <c r="BY16" s="236">
        <f t="shared" si="0"/>
        <v>13</v>
      </c>
      <c r="BZ16" s="29">
        <v>5</v>
      </c>
      <c r="CA16" s="60"/>
      <c r="CB16" s="61">
        <v>2</v>
      </c>
      <c r="CC16" s="12"/>
      <c r="CD16" s="12"/>
      <c r="CE16" s="12">
        <v>2</v>
      </c>
      <c r="CF16" s="52">
        <v>1</v>
      </c>
      <c r="CG16" s="67">
        <v>3</v>
      </c>
      <c r="CH16" s="75"/>
      <c r="CI16" s="59">
        <v>2</v>
      </c>
      <c r="CJ16" s="12"/>
      <c r="CK16" s="12">
        <v>1</v>
      </c>
      <c r="CL16" s="12"/>
      <c r="CM16" s="52"/>
      <c r="CN16" s="33">
        <v>5</v>
      </c>
      <c r="CO16" s="46"/>
      <c r="CP16" s="233">
        <v>1</v>
      </c>
      <c r="CQ16" s="54"/>
      <c r="CR16" s="12">
        <v>4</v>
      </c>
      <c r="CS16" s="12"/>
      <c r="CT16" s="52"/>
      <c r="CU16" s="47">
        <f t="shared" si="4"/>
        <v>7</v>
      </c>
      <c r="CV16" s="29">
        <v>2</v>
      </c>
      <c r="CW16" s="60"/>
      <c r="CX16" s="61">
        <v>1</v>
      </c>
      <c r="CY16" s="12"/>
      <c r="CZ16" s="12"/>
      <c r="DA16" s="12">
        <v>1</v>
      </c>
      <c r="DB16" s="52"/>
      <c r="DC16" s="67">
        <v>1</v>
      </c>
      <c r="DD16" s="75"/>
      <c r="DE16" s="59"/>
      <c r="DF16" s="12"/>
      <c r="DG16" s="12">
        <v>1</v>
      </c>
      <c r="DH16" s="12"/>
      <c r="DI16" s="55"/>
      <c r="DJ16" s="45">
        <v>4</v>
      </c>
      <c r="DK16" s="46"/>
      <c r="DL16" s="233"/>
      <c r="DM16" s="54"/>
      <c r="DN16" s="12">
        <v>3</v>
      </c>
      <c r="DO16" s="12"/>
      <c r="DP16" s="52">
        <v>1</v>
      </c>
      <c r="DQ16" s="47">
        <f t="shared" si="28"/>
        <v>5</v>
      </c>
      <c r="DR16" s="48"/>
      <c r="DS16" s="242">
        <v>30</v>
      </c>
      <c r="DT16" s="269">
        <f t="shared" si="5"/>
        <v>21</v>
      </c>
      <c r="DU16" s="270">
        <f t="shared" si="6"/>
        <v>70</v>
      </c>
      <c r="DV16" s="269">
        <f t="shared" si="7"/>
        <v>1</v>
      </c>
      <c r="DW16" s="270">
        <f t="shared" si="8"/>
        <v>3.3333333333333335</v>
      </c>
      <c r="DX16" s="269">
        <f t="shared" si="9"/>
        <v>8</v>
      </c>
      <c r="DY16" s="270">
        <f t="shared" si="10"/>
        <v>26.666666666666668</v>
      </c>
      <c r="DZ16" s="313">
        <v>10</v>
      </c>
      <c r="EA16" s="269">
        <f t="shared" si="11"/>
        <v>7</v>
      </c>
      <c r="EB16" s="291">
        <f t="shared" si="12"/>
        <v>70</v>
      </c>
      <c r="EC16" s="317">
        <f t="shared" si="13"/>
        <v>1</v>
      </c>
      <c r="ED16" s="321">
        <f t="shared" si="14"/>
        <v>10</v>
      </c>
      <c r="EE16" s="194">
        <f t="shared" si="15"/>
        <v>2</v>
      </c>
      <c r="EF16" s="290">
        <f t="shared" si="29"/>
        <v>20</v>
      </c>
      <c r="EG16" s="194">
        <v>10</v>
      </c>
      <c r="EH16" s="11">
        <f t="shared" si="16"/>
        <v>4</v>
      </c>
      <c r="EI16" s="239">
        <f t="shared" si="17"/>
        <v>40</v>
      </c>
      <c r="EJ16" s="465">
        <f t="shared" si="30"/>
        <v>3</v>
      </c>
      <c r="EK16" s="239">
        <f t="shared" si="18"/>
        <v>30</v>
      </c>
      <c r="EL16" s="465">
        <f t="shared" si="31"/>
        <v>3</v>
      </c>
      <c r="EM16" s="291">
        <f t="shared" si="19"/>
        <v>30</v>
      </c>
      <c r="EO16" s="242">
        <v>50</v>
      </c>
      <c r="EP16" s="300">
        <f t="shared" si="20"/>
        <v>32</v>
      </c>
      <c r="EQ16" s="291">
        <f t="shared" si="21"/>
        <v>64</v>
      </c>
      <c r="ER16" s="326">
        <f t="shared" si="22"/>
        <v>5</v>
      </c>
      <c r="ES16" s="321">
        <f t="shared" si="23"/>
        <v>10</v>
      </c>
      <c r="ET16" s="300">
        <f t="shared" si="24"/>
        <v>13</v>
      </c>
      <c r="EU16" s="291">
        <f t="shared" si="25"/>
        <v>26</v>
      </c>
      <c r="EV16" s="48"/>
    </row>
    <row r="17" spans="1:152" ht="15.75" customHeight="1">
      <c r="A17" s="49">
        <v>84</v>
      </c>
      <c r="B17" s="28" t="s">
        <v>19</v>
      </c>
      <c r="C17" s="5" t="s">
        <v>3</v>
      </c>
      <c r="D17" s="50">
        <v>16</v>
      </c>
      <c r="E17" s="51">
        <v>16</v>
      </c>
      <c r="F17" s="12"/>
      <c r="G17" s="12"/>
      <c r="H17" s="52"/>
      <c r="I17" s="53">
        <v>3</v>
      </c>
      <c r="J17" s="54">
        <v>3</v>
      </c>
      <c r="K17" s="12"/>
      <c r="L17" s="55"/>
      <c r="M17" s="55"/>
      <c r="N17" s="56">
        <v>1</v>
      </c>
      <c r="O17" s="51">
        <v>1</v>
      </c>
      <c r="P17" s="12"/>
      <c r="Q17" s="12"/>
      <c r="R17" s="52"/>
      <c r="S17" s="40">
        <f t="shared" si="26"/>
        <v>20</v>
      </c>
      <c r="T17" s="29">
        <v>16</v>
      </c>
      <c r="U17" s="60"/>
      <c r="V17" s="61"/>
      <c r="W17" s="12">
        <v>16</v>
      </c>
      <c r="X17" s="12"/>
      <c r="Y17" s="12"/>
      <c r="Z17" s="52"/>
      <c r="AA17" s="33">
        <f t="shared" si="1"/>
        <v>3</v>
      </c>
      <c r="AB17" s="54">
        <v>3</v>
      </c>
      <c r="AC17" s="12"/>
      <c r="AD17" s="55"/>
      <c r="AE17" s="55"/>
      <c r="AF17" s="59">
        <f t="shared" si="2"/>
        <v>1</v>
      </c>
      <c r="AG17" s="54">
        <v>1</v>
      </c>
      <c r="AH17" s="12"/>
      <c r="AI17" s="12"/>
      <c r="AJ17" s="52"/>
      <c r="AK17" s="40">
        <f t="shared" si="3"/>
        <v>20</v>
      </c>
      <c r="AL17" s="29">
        <v>16</v>
      </c>
      <c r="AM17" s="60"/>
      <c r="AN17" s="61"/>
      <c r="AO17" s="12">
        <v>16</v>
      </c>
      <c r="AP17" s="12"/>
      <c r="AQ17" s="12"/>
      <c r="AR17" s="52"/>
      <c r="AS17" s="33">
        <v>3</v>
      </c>
      <c r="AT17" s="54">
        <v>3</v>
      </c>
      <c r="AU17" s="12"/>
      <c r="AV17" s="55"/>
      <c r="AW17" s="55"/>
      <c r="AX17" s="45">
        <v>1</v>
      </c>
      <c r="AY17" s="46"/>
      <c r="AZ17" s="54">
        <v>1</v>
      </c>
      <c r="BA17" s="12"/>
      <c r="BB17" s="12"/>
      <c r="BC17" s="52"/>
      <c r="BD17" s="47">
        <f t="shared" si="27"/>
        <v>20</v>
      </c>
      <c r="BE17" s="29">
        <v>16</v>
      </c>
      <c r="BF17" s="60"/>
      <c r="BG17" s="61">
        <v>15</v>
      </c>
      <c r="BH17" s="12">
        <v>1</v>
      </c>
      <c r="BI17" s="12"/>
      <c r="BJ17" s="12"/>
      <c r="BK17" s="52"/>
      <c r="BL17" s="67">
        <v>3</v>
      </c>
      <c r="BM17" s="75"/>
      <c r="BN17" s="59">
        <v>3</v>
      </c>
      <c r="BO17" s="12"/>
      <c r="BP17" s="12"/>
      <c r="BQ17" s="12"/>
      <c r="BR17" s="52"/>
      <c r="BS17" s="33">
        <v>1</v>
      </c>
      <c r="BT17" s="233">
        <v>1</v>
      </c>
      <c r="BU17" s="54"/>
      <c r="BV17" s="12"/>
      <c r="BW17" s="12"/>
      <c r="BX17" s="52"/>
      <c r="BY17" s="236">
        <f t="shared" si="0"/>
        <v>1</v>
      </c>
      <c r="BZ17" s="29">
        <v>1</v>
      </c>
      <c r="CA17" s="60"/>
      <c r="CB17" s="61">
        <v>1</v>
      </c>
      <c r="CC17" s="12"/>
      <c r="CD17" s="12"/>
      <c r="CE17" s="12"/>
      <c r="CF17" s="52"/>
      <c r="CG17" s="67"/>
      <c r="CH17" s="75"/>
      <c r="CI17" s="59"/>
      <c r="CJ17" s="12"/>
      <c r="CK17" s="12"/>
      <c r="CL17" s="12"/>
      <c r="CM17" s="52"/>
      <c r="CN17" s="33"/>
      <c r="CO17" s="46"/>
      <c r="CP17" s="233"/>
      <c r="CQ17" s="54"/>
      <c r="CR17" s="12"/>
      <c r="CS17" s="12"/>
      <c r="CT17" s="52"/>
      <c r="CU17" s="47">
        <v>0</v>
      </c>
      <c r="CV17" s="29"/>
      <c r="CW17" s="60"/>
      <c r="CX17" s="61"/>
      <c r="CY17" s="12"/>
      <c r="CZ17" s="12"/>
      <c r="DA17" s="12"/>
      <c r="DB17" s="52"/>
      <c r="DC17" s="67"/>
      <c r="DD17" s="75"/>
      <c r="DE17" s="59"/>
      <c r="DF17" s="12"/>
      <c r="DG17" s="12"/>
      <c r="DH17" s="12"/>
      <c r="DI17" s="55"/>
      <c r="DJ17" s="45"/>
      <c r="DK17" s="46"/>
      <c r="DL17" s="233"/>
      <c r="DM17" s="54"/>
      <c r="DN17" s="12"/>
      <c r="DO17" s="12"/>
      <c r="DP17" s="52"/>
      <c r="DQ17" s="47">
        <f t="shared" si="28"/>
        <v>0</v>
      </c>
      <c r="DR17" s="48"/>
      <c r="DS17" s="242">
        <v>16</v>
      </c>
      <c r="DT17" s="269">
        <f t="shared" si="5"/>
        <v>16</v>
      </c>
      <c r="DU17" s="286">
        <f t="shared" si="6"/>
        <v>100</v>
      </c>
      <c r="DV17" s="269">
        <f t="shared" si="7"/>
        <v>0</v>
      </c>
      <c r="DW17" s="270">
        <f t="shared" si="8"/>
        <v>0</v>
      </c>
      <c r="DX17" s="269">
        <f t="shared" si="9"/>
        <v>0</v>
      </c>
      <c r="DY17" s="270">
        <f t="shared" si="10"/>
        <v>0</v>
      </c>
      <c r="DZ17" s="313">
        <v>3</v>
      </c>
      <c r="EA17" s="269">
        <f t="shared" si="11"/>
        <v>3</v>
      </c>
      <c r="EB17" s="303">
        <f t="shared" si="12"/>
        <v>100</v>
      </c>
      <c r="EC17" s="317">
        <f t="shared" si="13"/>
        <v>0</v>
      </c>
      <c r="ED17" s="321">
        <f t="shared" si="14"/>
        <v>0</v>
      </c>
      <c r="EE17" s="194">
        <f t="shared" si="15"/>
        <v>0</v>
      </c>
      <c r="EF17" s="290">
        <f t="shared" si="29"/>
        <v>0</v>
      </c>
      <c r="EG17" s="194">
        <v>1</v>
      </c>
      <c r="EH17" s="11">
        <f t="shared" si="16"/>
        <v>1</v>
      </c>
      <c r="EI17" s="262">
        <f t="shared" si="17"/>
        <v>100</v>
      </c>
      <c r="EJ17" s="465">
        <f t="shared" si="30"/>
        <v>0</v>
      </c>
      <c r="EK17" s="239">
        <f t="shared" si="18"/>
        <v>0</v>
      </c>
      <c r="EL17" s="465">
        <f t="shared" si="31"/>
        <v>0</v>
      </c>
      <c r="EM17" s="291">
        <f t="shared" si="19"/>
        <v>0</v>
      </c>
      <c r="EO17" s="242">
        <v>20</v>
      </c>
      <c r="EP17" s="300">
        <f t="shared" si="20"/>
        <v>20</v>
      </c>
      <c r="EQ17" s="303">
        <f t="shared" si="21"/>
        <v>100</v>
      </c>
      <c r="ER17" s="326">
        <f t="shared" si="22"/>
        <v>0</v>
      </c>
      <c r="ES17" s="321">
        <f t="shared" si="23"/>
        <v>0</v>
      </c>
      <c r="ET17" s="300">
        <f t="shared" si="24"/>
        <v>0</v>
      </c>
      <c r="EU17" s="291">
        <f t="shared" si="25"/>
        <v>0</v>
      </c>
      <c r="EV17" s="48"/>
    </row>
    <row r="18" spans="1:152" ht="15.75" customHeight="1">
      <c r="A18" s="49">
        <v>25</v>
      </c>
      <c r="B18" s="28" t="s">
        <v>22</v>
      </c>
      <c r="C18" s="5" t="s">
        <v>3</v>
      </c>
      <c r="D18" s="50">
        <v>41</v>
      </c>
      <c r="E18" s="51">
        <v>36</v>
      </c>
      <c r="F18" s="12"/>
      <c r="G18" s="12">
        <v>2</v>
      </c>
      <c r="H18" s="52">
        <v>3</v>
      </c>
      <c r="I18" s="53">
        <v>16</v>
      </c>
      <c r="J18" s="54">
        <v>15</v>
      </c>
      <c r="K18" s="12">
        <v>1</v>
      </c>
      <c r="L18" s="55"/>
      <c r="M18" s="55"/>
      <c r="N18" s="56">
        <v>3</v>
      </c>
      <c r="O18" s="51">
        <v>3</v>
      </c>
      <c r="P18" s="12"/>
      <c r="Q18" s="12"/>
      <c r="R18" s="52"/>
      <c r="S18" s="40">
        <f t="shared" si="26"/>
        <v>57</v>
      </c>
      <c r="T18" s="29">
        <v>38</v>
      </c>
      <c r="U18" s="60"/>
      <c r="V18" s="61"/>
      <c r="W18" s="12">
        <v>33</v>
      </c>
      <c r="X18" s="12"/>
      <c r="Y18" s="12">
        <v>4</v>
      </c>
      <c r="Z18" s="52">
        <v>1</v>
      </c>
      <c r="AA18" s="33">
        <f t="shared" si="1"/>
        <v>16</v>
      </c>
      <c r="AB18" s="54">
        <v>14</v>
      </c>
      <c r="AC18" s="12">
        <v>1</v>
      </c>
      <c r="AD18" s="55"/>
      <c r="AE18" s="55">
        <v>1</v>
      </c>
      <c r="AF18" s="59">
        <f t="shared" si="2"/>
        <v>3</v>
      </c>
      <c r="AG18" s="54">
        <v>1</v>
      </c>
      <c r="AH18" s="12">
        <v>2</v>
      </c>
      <c r="AI18" s="12"/>
      <c r="AJ18" s="52"/>
      <c r="AK18" s="40">
        <f t="shared" si="3"/>
        <v>55</v>
      </c>
      <c r="AL18" s="29">
        <v>37</v>
      </c>
      <c r="AM18" s="60"/>
      <c r="AN18" s="61"/>
      <c r="AO18" s="12">
        <v>33</v>
      </c>
      <c r="AP18" s="12"/>
      <c r="AQ18" s="12">
        <v>3</v>
      </c>
      <c r="AR18" s="52">
        <v>1</v>
      </c>
      <c r="AS18" s="33">
        <v>15</v>
      </c>
      <c r="AT18" s="54">
        <v>12</v>
      </c>
      <c r="AU18" s="12">
        <v>3</v>
      </c>
      <c r="AV18" s="55"/>
      <c r="AW18" s="55"/>
      <c r="AX18" s="45">
        <v>3</v>
      </c>
      <c r="AY18" s="46"/>
      <c r="AZ18" s="54">
        <v>3</v>
      </c>
      <c r="BA18" s="12"/>
      <c r="BB18" s="12"/>
      <c r="BC18" s="52"/>
      <c r="BD18" s="47">
        <f t="shared" si="27"/>
        <v>54</v>
      </c>
      <c r="BE18" s="29">
        <v>36</v>
      </c>
      <c r="BF18" s="60"/>
      <c r="BG18" s="61">
        <v>28</v>
      </c>
      <c r="BH18" s="12">
        <v>5</v>
      </c>
      <c r="BI18" s="12"/>
      <c r="BJ18" s="12">
        <v>3</v>
      </c>
      <c r="BK18" s="52"/>
      <c r="BL18" s="67">
        <v>15</v>
      </c>
      <c r="BM18" s="75"/>
      <c r="BN18" s="59">
        <v>10</v>
      </c>
      <c r="BO18" s="12">
        <v>3</v>
      </c>
      <c r="BP18" s="12">
        <v>1</v>
      </c>
      <c r="BQ18" s="12"/>
      <c r="BR18" s="52">
        <v>1</v>
      </c>
      <c r="BS18" s="33">
        <v>3</v>
      </c>
      <c r="BT18" s="233">
        <v>1</v>
      </c>
      <c r="BU18" s="54"/>
      <c r="BV18" s="12">
        <v>2</v>
      </c>
      <c r="BW18" s="12"/>
      <c r="BX18" s="52"/>
      <c r="BY18" s="236">
        <f t="shared" si="0"/>
        <v>14</v>
      </c>
      <c r="BZ18" s="29">
        <v>8</v>
      </c>
      <c r="CA18" s="60"/>
      <c r="CB18" s="61">
        <v>4</v>
      </c>
      <c r="CC18" s="12">
        <v>3</v>
      </c>
      <c r="CD18" s="12"/>
      <c r="CE18" s="12">
        <v>1</v>
      </c>
      <c r="CF18" s="52"/>
      <c r="CG18" s="67">
        <v>4</v>
      </c>
      <c r="CH18" s="75"/>
      <c r="CI18" s="59">
        <v>2</v>
      </c>
      <c r="CJ18" s="12"/>
      <c r="CK18" s="12">
        <v>2</v>
      </c>
      <c r="CL18" s="12"/>
      <c r="CM18" s="52"/>
      <c r="CN18" s="33">
        <v>2</v>
      </c>
      <c r="CO18" s="46"/>
      <c r="CP18" s="233"/>
      <c r="CQ18" s="54">
        <v>2</v>
      </c>
      <c r="CR18" s="12"/>
      <c r="CS18" s="12"/>
      <c r="CT18" s="52"/>
      <c r="CU18" s="47">
        <f t="shared" si="4"/>
        <v>8</v>
      </c>
      <c r="CV18" s="29">
        <v>4</v>
      </c>
      <c r="CW18" s="60"/>
      <c r="CX18" s="61">
        <v>4</v>
      </c>
      <c r="CY18" s="12"/>
      <c r="CZ18" s="12"/>
      <c r="DA18" s="12"/>
      <c r="DB18" s="52"/>
      <c r="DC18" s="67">
        <v>2</v>
      </c>
      <c r="DD18" s="75"/>
      <c r="DE18" s="59"/>
      <c r="DF18" s="12"/>
      <c r="DG18" s="12">
        <v>2</v>
      </c>
      <c r="DH18" s="12"/>
      <c r="DI18" s="55"/>
      <c r="DJ18" s="45">
        <v>2</v>
      </c>
      <c r="DK18" s="46"/>
      <c r="DL18" s="233">
        <v>2</v>
      </c>
      <c r="DM18" s="54"/>
      <c r="DN18" s="12"/>
      <c r="DO18" s="12"/>
      <c r="DP18" s="52"/>
      <c r="DQ18" s="47">
        <f t="shared" si="28"/>
        <v>2</v>
      </c>
      <c r="DR18" s="48"/>
      <c r="DS18" s="242">
        <v>41</v>
      </c>
      <c r="DT18" s="269">
        <f t="shared" si="5"/>
        <v>36</v>
      </c>
      <c r="DU18" s="270">
        <f t="shared" si="6"/>
        <v>87.8048780487805</v>
      </c>
      <c r="DV18" s="269">
        <f t="shared" si="7"/>
        <v>0</v>
      </c>
      <c r="DW18" s="270">
        <f t="shared" si="8"/>
        <v>0</v>
      </c>
      <c r="DX18" s="269">
        <f t="shared" si="9"/>
        <v>5</v>
      </c>
      <c r="DY18" s="270">
        <f t="shared" si="10"/>
        <v>12.195121951219512</v>
      </c>
      <c r="DZ18" s="313">
        <v>16</v>
      </c>
      <c r="EA18" s="269">
        <f t="shared" si="11"/>
        <v>12</v>
      </c>
      <c r="EB18" s="291">
        <f t="shared" si="12"/>
        <v>75</v>
      </c>
      <c r="EC18" s="317">
        <f t="shared" si="13"/>
        <v>2</v>
      </c>
      <c r="ED18" s="321">
        <f t="shared" si="14"/>
        <v>12.5</v>
      </c>
      <c r="EE18" s="194">
        <f t="shared" si="15"/>
        <v>2</v>
      </c>
      <c r="EF18" s="288">
        <f t="shared" si="29"/>
        <v>12.5</v>
      </c>
      <c r="EG18" s="194">
        <v>3</v>
      </c>
      <c r="EH18" s="11">
        <f t="shared" si="16"/>
        <v>3</v>
      </c>
      <c r="EI18" s="262">
        <f t="shared" si="17"/>
        <v>100</v>
      </c>
      <c r="EJ18" s="465">
        <f t="shared" si="30"/>
        <v>0</v>
      </c>
      <c r="EK18" s="239">
        <f t="shared" si="18"/>
        <v>0</v>
      </c>
      <c r="EL18" s="465">
        <f t="shared" si="31"/>
        <v>0</v>
      </c>
      <c r="EM18" s="291">
        <f t="shared" si="19"/>
        <v>0</v>
      </c>
      <c r="EO18" s="242">
        <v>60</v>
      </c>
      <c r="EP18" s="300">
        <f t="shared" si="20"/>
        <v>51</v>
      </c>
      <c r="EQ18" s="291">
        <f t="shared" si="21"/>
        <v>85</v>
      </c>
      <c r="ER18" s="326">
        <f t="shared" si="22"/>
        <v>2</v>
      </c>
      <c r="ES18" s="321">
        <f t="shared" si="23"/>
        <v>3.3333333333333335</v>
      </c>
      <c r="ET18" s="300">
        <f t="shared" si="24"/>
        <v>7</v>
      </c>
      <c r="EU18" s="291">
        <f t="shared" si="25"/>
        <v>11.666666666666666</v>
      </c>
      <c r="EV18" s="48"/>
    </row>
    <row r="19" spans="1:152" ht="15.75" customHeight="1">
      <c r="A19" s="49">
        <v>56</v>
      </c>
      <c r="B19" s="62" t="s">
        <v>20</v>
      </c>
      <c r="C19" s="5" t="s">
        <v>3</v>
      </c>
      <c r="D19" s="50">
        <v>24</v>
      </c>
      <c r="E19" s="51">
        <v>13</v>
      </c>
      <c r="F19" s="12"/>
      <c r="G19" s="12">
        <v>9</v>
      </c>
      <c r="H19" s="52">
        <v>2</v>
      </c>
      <c r="I19" s="53">
        <v>13</v>
      </c>
      <c r="J19" s="54">
        <v>12</v>
      </c>
      <c r="K19" s="12">
        <v>1</v>
      </c>
      <c r="L19" s="55"/>
      <c r="M19" s="55"/>
      <c r="N19" s="56">
        <v>3</v>
      </c>
      <c r="O19" s="51">
        <v>1</v>
      </c>
      <c r="P19" s="12">
        <v>1</v>
      </c>
      <c r="Q19" s="12"/>
      <c r="R19" s="52">
        <v>1</v>
      </c>
      <c r="S19" s="40">
        <f t="shared" si="26"/>
        <v>37</v>
      </c>
      <c r="T19" s="29">
        <v>22</v>
      </c>
      <c r="U19" s="60"/>
      <c r="V19" s="61"/>
      <c r="W19" s="12">
        <v>15</v>
      </c>
      <c r="X19" s="12"/>
      <c r="Y19" s="12">
        <v>6</v>
      </c>
      <c r="Z19" s="52">
        <v>1</v>
      </c>
      <c r="AA19" s="33">
        <f t="shared" si="1"/>
        <v>13</v>
      </c>
      <c r="AB19" s="54">
        <v>9</v>
      </c>
      <c r="AC19" s="12">
        <v>3</v>
      </c>
      <c r="AD19" s="55"/>
      <c r="AE19" s="55">
        <v>1</v>
      </c>
      <c r="AF19" s="59">
        <f t="shared" si="2"/>
        <v>2</v>
      </c>
      <c r="AG19" s="54">
        <v>1</v>
      </c>
      <c r="AH19" s="12">
        <v>1</v>
      </c>
      <c r="AI19" s="12"/>
      <c r="AJ19" s="52"/>
      <c r="AK19" s="40">
        <f t="shared" si="3"/>
        <v>35</v>
      </c>
      <c r="AL19" s="29">
        <v>21</v>
      </c>
      <c r="AM19" s="60"/>
      <c r="AN19" s="61"/>
      <c r="AO19" s="12">
        <v>18</v>
      </c>
      <c r="AP19" s="12"/>
      <c r="AQ19" s="12">
        <v>3</v>
      </c>
      <c r="AR19" s="52"/>
      <c r="AS19" s="33">
        <v>12</v>
      </c>
      <c r="AT19" s="54">
        <v>11</v>
      </c>
      <c r="AU19" s="12">
        <v>1</v>
      </c>
      <c r="AV19" s="55"/>
      <c r="AW19" s="55"/>
      <c r="AX19" s="45">
        <v>2</v>
      </c>
      <c r="AY19" s="46"/>
      <c r="AZ19" s="54">
        <v>1</v>
      </c>
      <c r="BA19" s="12">
        <v>1</v>
      </c>
      <c r="BB19" s="12"/>
      <c r="BC19" s="52"/>
      <c r="BD19" s="47">
        <f t="shared" si="27"/>
        <v>35</v>
      </c>
      <c r="BE19" s="29">
        <v>21</v>
      </c>
      <c r="BF19" s="60"/>
      <c r="BG19" s="61">
        <v>7</v>
      </c>
      <c r="BH19" s="12">
        <v>7</v>
      </c>
      <c r="BI19" s="12"/>
      <c r="BJ19" s="12">
        <v>5</v>
      </c>
      <c r="BK19" s="52">
        <v>2</v>
      </c>
      <c r="BL19" s="67">
        <v>12</v>
      </c>
      <c r="BM19" s="75"/>
      <c r="BN19" s="59">
        <v>7</v>
      </c>
      <c r="BO19" s="12">
        <v>4</v>
      </c>
      <c r="BP19" s="12">
        <v>1</v>
      </c>
      <c r="BQ19" s="12"/>
      <c r="BR19" s="52"/>
      <c r="BS19" s="33">
        <v>2</v>
      </c>
      <c r="BT19" s="233">
        <v>1</v>
      </c>
      <c r="BU19" s="54"/>
      <c r="BV19" s="12">
        <v>1</v>
      </c>
      <c r="BW19" s="12"/>
      <c r="BX19" s="52"/>
      <c r="BY19" s="236">
        <f t="shared" si="0"/>
        <v>18</v>
      </c>
      <c r="BZ19" s="29">
        <v>12</v>
      </c>
      <c r="CA19" s="60"/>
      <c r="CB19" s="61">
        <v>5</v>
      </c>
      <c r="CC19" s="12">
        <v>3</v>
      </c>
      <c r="CD19" s="12"/>
      <c r="CE19" s="12">
        <v>3</v>
      </c>
      <c r="CF19" s="52">
        <v>1</v>
      </c>
      <c r="CG19" s="67">
        <v>5</v>
      </c>
      <c r="CH19" s="75"/>
      <c r="CI19" s="59">
        <v>2</v>
      </c>
      <c r="CJ19" s="12"/>
      <c r="CK19" s="12">
        <v>3</v>
      </c>
      <c r="CL19" s="12"/>
      <c r="CM19" s="52"/>
      <c r="CN19" s="33">
        <v>1</v>
      </c>
      <c r="CO19" s="46"/>
      <c r="CP19" s="233"/>
      <c r="CQ19" s="54"/>
      <c r="CR19" s="12"/>
      <c r="CS19" s="12"/>
      <c r="CT19" s="52">
        <v>1</v>
      </c>
      <c r="CU19" s="47">
        <f t="shared" si="4"/>
        <v>9</v>
      </c>
      <c r="CV19" s="29">
        <v>6</v>
      </c>
      <c r="CW19" s="60"/>
      <c r="CX19" s="61">
        <v>4</v>
      </c>
      <c r="CY19" s="12"/>
      <c r="CZ19" s="12"/>
      <c r="DA19" s="12">
        <v>2</v>
      </c>
      <c r="DB19" s="52"/>
      <c r="DC19" s="67">
        <v>3</v>
      </c>
      <c r="DD19" s="75"/>
      <c r="DE19" s="59"/>
      <c r="DF19" s="12"/>
      <c r="DG19" s="12">
        <v>3</v>
      </c>
      <c r="DH19" s="12"/>
      <c r="DI19" s="55"/>
      <c r="DJ19" s="45"/>
      <c r="DK19" s="46"/>
      <c r="DL19" s="233"/>
      <c r="DM19" s="54"/>
      <c r="DN19" s="12"/>
      <c r="DO19" s="12"/>
      <c r="DP19" s="52"/>
      <c r="DQ19" s="47">
        <f t="shared" si="28"/>
        <v>5</v>
      </c>
      <c r="DR19" s="48"/>
      <c r="DS19" s="242">
        <v>24</v>
      </c>
      <c r="DT19" s="269">
        <f t="shared" si="5"/>
        <v>16</v>
      </c>
      <c r="DU19" s="270">
        <f t="shared" si="6"/>
        <v>66.66666666666667</v>
      </c>
      <c r="DV19" s="269">
        <f t="shared" si="7"/>
        <v>2</v>
      </c>
      <c r="DW19" s="270">
        <f t="shared" si="8"/>
        <v>8.333333333333334</v>
      </c>
      <c r="DX19" s="269">
        <f t="shared" si="9"/>
        <v>6</v>
      </c>
      <c r="DY19" s="270">
        <f t="shared" si="10"/>
        <v>25</v>
      </c>
      <c r="DZ19" s="313">
        <v>13</v>
      </c>
      <c r="EA19" s="269">
        <f t="shared" si="11"/>
        <v>9</v>
      </c>
      <c r="EB19" s="291">
        <f t="shared" si="12"/>
        <v>69.23076923076923</v>
      </c>
      <c r="EC19" s="317">
        <f t="shared" si="13"/>
        <v>3</v>
      </c>
      <c r="ED19" s="321">
        <f t="shared" si="14"/>
        <v>23.076923076923077</v>
      </c>
      <c r="EE19" s="194">
        <f t="shared" si="15"/>
        <v>1</v>
      </c>
      <c r="EF19" s="288">
        <f t="shared" si="29"/>
        <v>7.6923076923076925</v>
      </c>
      <c r="EG19" s="194">
        <v>3</v>
      </c>
      <c r="EH19" s="11">
        <f t="shared" si="16"/>
        <v>1</v>
      </c>
      <c r="EI19" s="239">
        <f t="shared" si="17"/>
        <v>33.333333333333336</v>
      </c>
      <c r="EJ19" s="465">
        <f t="shared" si="30"/>
        <v>0</v>
      </c>
      <c r="EK19" s="239">
        <f t="shared" si="18"/>
        <v>0</v>
      </c>
      <c r="EL19" s="465">
        <f t="shared" si="31"/>
        <v>2</v>
      </c>
      <c r="EM19" s="291">
        <f t="shared" si="19"/>
        <v>66.66666666666667</v>
      </c>
      <c r="EO19" s="242">
        <v>40</v>
      </c>
      <c r="EP19" s="300">
        <f t="shared" si="20"/>
        <v>26</v>
      </c>
      <c r="EQ19" s="291">
        <f t="shared" si="21"/>
        <v>65</v>
      </c>
      <c r="ER19" s="326">
        <f t="shared" si="22"/>
        <v>5</v>
      </c>
      <c r="ES19" s="321">
        <f t="shared" si="23"/>
        <v>12.5</v>
      </c>
      <c r="ET19" s="300">
        <f t="shared" si="24"/>
        <v>9</v>
      </c>
      <c r="EU19" s="291">
        <f t="shared" si="25"/>
        <v>22.5</v>
      </c>
      <c r="EV19" s="48"/>
    </row>
    <row r="20" spans="1:152" ht="15.75" customHeight="1">
      <c r="A20" s="49">
        <v>71</v>
      </c>
      <c r="B20" s="28" t="s">
        <v>23</v>
      </c>
      <c r="C20" s="5" t="s">
        <v>1</v>
      </c>
      <c r="D20" s="50">
        <v>24</v>
      </c>
      <c r="E20" s="51">
        <v>19</v>
      </c>
      <c r="F20" s="12"/>
      <c r="G20" s="12">
        <v>4</v>
      </c>
      <c r="H20" s="52">
        <v>1</v>
      </c>
      <c r="I20" s="53">
        <v>11</v>
      </c>
      <c r="J20" s="54">
        <v>11</v>
      </c>
      <c r="K20" s="12"/>
      <c r="L20" s="55"/>
      <c r="M20" s="55"/>
      <c r="N20" s="56">
        <v>5</v>
      </c>
      <c r="O20" s="51">
        <v>4</v>
      </c>
      <c r="P20" s="12">
        <v>1</v>
      </c>
      <c r="Q20" s="12"/>
      <c r="R20" s="52"/>
      <c r="S20" s="40">
        <f t="shared" si="26"/>
        <v>39</v>
      </c>
      <c r="T20" s="29">
        <v>23</v>
      </c>
      <c r="U20" s="60"/>
      <c r="V20" s="61"/>
      <c r="W20" s="12">
        <v>19</v>
      </c>
      <c r="X20" s="12"/>
      <c r="Y20" s="12">
        <v>1</v>
      </c>
      <c r="Z20" s="52">
        <v>3</v>
      </c>
      <c r="AA20" s="33">
        <f t="shared" si="1"/>
        <v>11</v>
      </c>
      <c r="AB20" s="54">
        <v>9</v>
      </c>
      <c r="AC20" s="12">
        <v>2</v>
      </c>
      <c r="AD20" s="55"/>
      <c r="AE20" s="55"/>
      <c r="AF20" s="59">
        <f t="shared" si="2"/>
        <v>5</v>
      </c>
      <c r="AG20" s="54">
        <v>4</v>
      </c>
      <c r="AH20" s="12">
        <v>1</v>
      </c>
      <c r="AI20" s="12"/>
      <c r="AJ20" s="52"/>
      <c r="AK20" s="40">
        <f t="shared" si="3"/>
        <v>36</v>
      </c>
      <c r="AL20" s="29">
        <v>20</v>
      </c>
      <c r="AM20" s="60"/>
      <c r="AN20" s="61"/>
      <c r="AO20" s="12">
        <v>13</v>
      </c>
      <c r="AP20" s="12"/>
      <c r="AQ20" s="12">
        <v>7</v>
      </c>
      <c r="AR20" s="52"/>
      <c r="AS20" s="33">
        <v>11</v>
      </c>
      <c r="AT20" s="54">
        <v>10</v>
      </c>
      <c r="AU20" s="12">
        <v>1</v>
      </c>
      <c r="AV20" s="55"/>
      <c r="AW20" s="55"/>
      <c r="AX20" s="45">
        <v>5</v>
      </c>
      <c r="AY20" s="46"/>
      <c r="AZ20" s="54">
        <v>5</v>
      </c>
      <c r="BA20" s="12"/>
      <c r="BB20" s="12"/>
      <c r="BC20" s="52"/>
      <c r="BD20" s="47">
        <f t="shared" si="27"/>
        <v>36</v>
      </c>
      <c r="BE20" s="29">
        <v>20</v>
      </c>
      <c r="BF20" s="60"/>
      <c r="BG20" s="61">
        <v>11</v>
      </c>
      <c r="BH20" s="12">
        <v>2</v>
      </c>
      <c r="BI20" s="12"/>
      <c r="BJ20" s="12">
        <v>3</v>
      </c>
      <c r="BK20" s="52">
        <v>4</v>
      </c>
      <c r="BL20" s="67">
        <v>11</v>
      </c>
      <c r="BM20" s="75"/>
      <c r="BN20" s="59">
        <v>6</v>
      </c>
      <c r="BO20" s="12">
        <v>1</v>
      </c>
      <c r="BP20" s="12">
        <v>2</v>
      </c>
      <c r="BQ20" s="12">
        <v>1</v>
      </c>
      <c r="BR20" s="52">
        <v>1</v>
      </c>
      <c r="BS20" s="33">
        <v>5</v>
      </c>
      <c r="BT20" s="233">
        <v>4</v>
      </c>
      <c r="BU20" s="54"/>
      <c r="BV20" s="12">
        <v>1</v>
      </c>
      <c r="BW20" s="12"/>
      <c r="BX20" s="52"/>
      <c r="BY20" s="236">
        <f t="shared" si="0"/>
        <v>10</v>
      </c>
      <c r="BZ20" s="29">
        <v>5</v>
      </c>
      <c r="CA20" s="60"/>
      <c r="CB20" s="61"/>
      <c r="CC20" s="12">
        <v>2</v>
      </c>
      <c r="CD20" s="12"/>
      <c r="CE20" s="12">
        <v>2</v>
      </c>
      <c r="CF20" s="52">
        <v>1</v>
      </c>
      <c r="CG20" s="67">
        <v>4</v>
      </c>
      <c r="CH20" s="75"/>
      <c r="CI20" s="59">
        <v>2</v>
      </c>
      <c r="CJ20" s="12">
        <v>1</v>
      </c>
      <c r="CK20" s="12">
        <v>1</v>
      </c>
      <c r="CL20" s="12"/>
      <c r="CM20" s="52"/>
      <c r="CN20" s="33">
        <v>1</v>
      </c>
      <c r="CO20" s="46"/>
      <c r="CP20" s="233"/>
      <c r="CQ20" s="54"/>
      <c r="CR20" s="12">
        <v>1</v>
      </c>
      <c r="CS20" s="12"/>
      <c r="CT20" s="52"/>
      <c r="CU20" s="47">
        <f t="shared" si="4"/>
        <v>7</v>
      </c>
      <c r="CV20" s="29">
        <v>4</v>
      </c>
      <c r="CW20" s="60"/>
      <c r="CX20" s="61">
        <v>3</v>
      </c>
      <c r="CY20" s="12"/>
      <c r="CZ20" s="12"/>
      <c r="DA20" s="12"/>
      <c r="DB20" s="52">
        <v>1</v>
      </c>
      <c r="DC20" s="67">
        <v>2</v>
      </c>
      <c r="DD20" s="75"/>
      <c r="DE20" s="59"/>
      <c r="DF20" s="12"/>
      <c r="DG20" s="12">
        <v>1</v>
      </c>
      <c r="DH20" s="12"/>
      <c r="DI20" s="55">
        <v>1</v>
      </c>
      <c r="DJ20" s="45">
        <v>1</v>
      </c>
      <c r="DK20" s="46"/>
      <c r="DL20" s="233"/>
      <c r="DM20" s="54"/>
      <c r="DN20" s="12"/>
      <c r="DO20" s="12"/>
      <c r="DP20" s="52">
        <v>1</v>
      </c>
      <c r="DQ20" s="47">
        <f t="shared" si="28"/>
        <v>1</v>
      </c>
      <c r="DR20" s="48"/>
      <c r="DS20" s="242">
        <v>24</v>
      </c>
      <c r="DT20" s="269">
        <f t="shared" si="5"/>
        <v>14</v>
      </c>
      <c r="DU20" s="270">
        <f t="shared" si="6"/>
        <v>58.333333333333336</v>
      </c>
      <c r="DV20" s="269">
        <f t="shared" si="7"/>
        <v>0</v>
      </c>
      <c r="DW20" s="270">
        <f t="shared" si="8"/>
        <v>0</v>
      </c>
      <c r="DX20" s="269">
        <f t="shared" si="9"/>
        <v>10</v>
      </c>
      <c r="DY20" s="270">
        <f t="shared" si="10"/>
        <v>41.666666666666664</v>
      </c>
      <c r="DZ20" s="313">
        <v>11</v>
      </c>
      <c r="EA20" s="269">
        <f t="shared" si="11"/>
        <v>8</v>
      </c>
      <c r="EB20" s="291">
        <f t="shared" si="12"/>
        <v>72.72727272727273</v>
      </c>
      <c r="EC20" s="317">
        <f t="shared" si="13"/>
        <v>1</v>
      </c>
      <c r="ED20" s="321">
        <f t="shared" si="14"/>
        <v>9.090909090909092</v>
      </c>
      <c r="EE20" s="194">
        <f t="shared" si="15"/>
        <v>2</v>
      </c>
      <c r="EF20" s="288">
        <f t="shared" si="29"/>
        <v>18.181818181818183</v>
      </c>
      <c r="EG20" s="194">
        <v>5</v>
      </c>
      <c r="EH20" s="11">
        <f t="shared" si="16"/>
        <v>4</v>
      </c>
      <c r="EI20" s="239">
        <f t="shared" si="17"/>
        <v>80</v>
      </c>
      <c r="EJ20" s="465">
        <f t="shared" si="30"/>
        <v>0</v>
      </c>
      <c r="EK20" s="239">
        <f t="shared" si="18"/>
        <v>0</v>
      </c>
      <c r="EL20" s="465">
        <f t="shared" si="31"/>
        <v>1</v>
      </c>
      <c r="EM20" s="291">
        <f t="shared" si="19"/>
        <v>20</v>
      </c>
      <c r="EO20" s="242">
        <v>40</v>
      </c>
      <c r="EP20" s="300">
        <f t="shared" si="20"/>
        <v>26</v>
      </c>
      <c r="EQ20" s="291">
        <f t="shared" si="21"/>
        <v>65</v>
      </c>
      <c r="ER20" s="326">
        <f t="shared" si="22"/>
        <v>1</v>
      </c>
      <c r="ES20" s="321">
        <f t="shared" si="23"/>
        <v>2.5</v>
      </c>
      <c r="ET20" s="300">
        <f t="shared" si="24"/>
        <v>13</v>
      </c>
      <c r="EU20" s="291">
        <f t="shared" si="25"/>
        <v>32.5</v>
      </c>
      <c r="EV20" s="48"/>
    </row>
    <row r="21" spans="1:152" ht="15.75" customHeight="1">
      <c r="A21" s="49">
        <v>21</v>
      </c>
      <c r="B21" s="28" t="s">
        <v>24</v>
      </c>
      <c r="C21" s="8" t="s">
        <v>2</v>
      </c>
      <c r="D21" s="63">
        <v>49</v>
      </c>
      <c r="E21" s="51">
        <v>44</v>
      </c>
      <c r="F21" s="12"/>
      <c r="G21" s="12">
        <v>3</v>
      </c>
      <c r="H21" s="52">
        <v>2</v>
      </c>
      <c r="I21" s="53">
        <v>21</v>
      </c>
      <c r="J21" s="54">
        <v>18</v>
      </c>
      <c r="K21" s="12">
        <v>3</v>
      </c>
      <c r="L21" s="55"/>
      <c r="M21" s="55"/>
      <c r="N21" s="56">
        <v>12</v>
      </c>
      <c r="O21" s="51">
        <v>12</v>
      </c>
      <c r="P21" s="12"/>
      <c r="Q21" s="12"/>
      <c r="R21" s="52"/>
      <c r="S21" s="40">
        <f t="shared" si="26"/>
        <v>80</v>
      </c>
      <c r="T21" s="29">
        <v>47</v>
      </c>
      <c r="U21" s="60"/>
      <c r="V21" s="61"/>
      <c r="W21" s="12">
        <v>33</v>
      </c>
      <c r="X21" s="12"/>
      <c r="Y21" s="12">
        <v>11</v>
      </c>
      <c r="Z21" s="52">
        <v>3</v>
      </c>
      <c r="AA21" s="33">
        <f t="shared" si="1"/>
        <v>21</v>
      </c>
      <c r="AB21" s="54">
        <v>15</v>
      </c>
      <c r="AC21" s="12">
        <v>5</v>
      </c>
      <c r="AD21" s="55"/>
      <c r="AE21" s="55">
        <v>1</v>
      </c>
      <c r="AF21" s="59">
        <f t="shared" si="2"/>
        <v>12</v>
      </c>
      <c r="AG21" s="54">
        <v>9</v>
      </c>
      <c r="AH21" s="12">
        <v>1</v>
      </c>
      <c r="AI21" s="12"/>
      <c r="AJ21" s="52">
        <v>2</v>
      </c>
      <c r="AK21" s="40">
        <f t="shared" si="3"/>
        <v>74</v>
      </c>
      <c r="AL21" s="29">
        <v>44</v>
      </c>
      <c r="AM21" s="60"/>
      <c r="AN21" s="61">
        <v>1</v>
      </c>
      <c r="AO21" s="12">
        <v>33</v>
      </c>
      <c r="AP21" s="12"/>
      <c r="AQ21" s="12">
        <v>8</v>
      </c>
      <c r="AR21" s="52">
        <v>2</v>
      </c>
      <c r="AS21" s="33">
        <v>20</v>
      </c>
      <c r="AT21" s="54">
        <v>16</v>
      </c>
      <c r="AU21" s="12">
        <v>2</v>
      </c>
      <c r="AV21" s="55"/>
      <c r="AW21" s="55">
        <v>2</v>
      </c>
      <c r="AX21" s="45">
        <v>10</v>
      </c>
      <c r="AY21" s="46">
        <v>1</v>
      </c>
      <c r="AZ21" s="54">
        <v>10</v>
      </c>
      <c r="BA21" s="12"/>
      <c r="BB21" s="12"/>
      <c r="BC21" s="52"/>
      <c r="BD21" s="47">
        <f t="shared" si="27"/>
        <v>70</v>
      </c>
      <c r="BE21" s="29">
        <v>41</v>
      </c>
      <c r="BF21" s="60"/>
      <c r="BG21" s="61">
        <v>21</v>
      </c>
      <c r="BH21" s="12">
        <v>9</v>
      </c>
      <c r="BI21" s="12">
        <v>1</v>
      </c>
      <c r="BJ21" s="12">
        <v>8</v>
      </c>
      <c r="BK21" s="52">
        <v>2</v>
      </c>
      <c r="BL21" s="67">
        <v>18</v>
      </c>
      <c r="BM21" s="75"/>
      <c r="BN21" s="59">
        <v>11</v>
      </c>
      <c r="BO21" s="12">
        <v>5</v>
      </c>
      <c r="BP21" s="12">
        <v>2</v>
      </c>
      <c r="BQ21" s="12"/>
      <c r="BR21" s="52"/>
      <c r="BS21" s="33">
        <v>11</v>
      </c>
      <c r="BT21" s="233">
        <v>7</v>
      </c>
      <c r="BU21" s="54">
        <v>1</v>
      </c>
      <c r="BV21" s="12">
        <v>3</v>
      </c>
      <c r="BW21" s="12"/>
      <c r="BX21" s="52"/>
      <c r="BY21" s="236">
        <f t="shared" si="0"/>
        <v>29</v>
      </c>
      <c r="BZ21" s="29">
        <v>18</v>
      </c>
      <c r="CA21" s="60"/>
      <c r="CB21" s="61">
        <v>7</v>
      </c>
      <c r="CC21" s="12">
        <v>3</v>
      </c>
      <c r="CD21" s="12"/>
      <c r="CE21" s="12">
        <v>6</v>
      </c>
      <c r="CF21" s="52">
        <v>2</v>
      </c>
      <c r="CG21" s="67">
        <v>7</v>
      </c>
      <c r="CH21" s="75"/>
      <c r="CI21" s="59">
        <v>3</v>
      </c>
      <c r="CJ21" s="12">
        <v>2</v>
      </c>
      <c r="CK21" s="12">
        <v>2</v>
      </c>
      <c r="CL21" s="12"/>
      <c r="CM21" s="52"/>
      <c r="CN21" s="33">
        <v>4</v>
      </c>
      <c r="CO21" s="46"/>
      <c r="CP21" s="233">
        <v>3</v>
      </c>
      <c r="CQ21" s="54"/>
      <c r="CR21" s="12">
        <v>1</v>
      </c>
      <c r="CS21" s="12"/>
      <c r="CT21" s="52"/>
      <c r="CU21" s="47">
        <f t="shared" si="4"/>
        <v>14</v>
      </c>
      <c r="CV21" s="29">
        <v>9</v>
      </c>
      <c r="CW21" s="60"/>
      <c r="CX21" s="61">
        <v>3</v>
      </c>
      <c r="CY21" s="12"/>
      <c r="CZ21" s="12">
        <v>1</v>
      </c>
      <c r="DA21" s="12">
        <v>3</v>
      </c>
      <c r="DB21" s="52">
        <v>2</v>
      </c>
      <c r="DC21" s="67">
        <v>4</v>
      </c>
      <c r="DD21" s="75"/>
      <c r="DE21" s="59">
        <v>3</v>
      </c>
      <c r="DF21" s="12"/>
      <c r="DG21" s="12"/>
      <c r="DH21" s="12"/>
      <c r="DI21" s="55">
        <v>1</v>
      </c>
      <c r="DJ21" s="45">
        <v>1</v>
      </c>
      <c r="DK21" s="46"/>
      <c r="DL21" s="233"/>
      <c r="DM21" s="54"/>
      <c r="DN21" s="12"/>
      <c r="DO21" s="12"/>
      <c r="DP21" s="52">
        <v>1</v>
      </c>
      <c r="DQ21" s="47">
        <f t="shared" si="28"/>
        <v>4</v>
      </c>
      <c r="DR21" s="48"/>
      <c r="DS21" s="242">
        <v>49</v>
      </c>
      <c r="DT21" s="269">
        <f t="shared" si="5"/>
        <v>32</v>
      </c>
      <c r="DU21" s="270">
        <f t="shared" si="6"/>
        <v>65.3061224489796</v>
      </c>
      <c r="DV21" s="269">
        <f t="shared" si="7"/>
        <v>4</v>
      </c>
      <c r="DW21" s="270">
        <f t="shared" si="8"/>
        <v>8.16326530612245</v>
      </c>
      <c r="DX21" s="269">
        <f t="shared" si="9"/>
        <v>13</v>
      </c>
      <c r="DY21" s="270">
        <f t="shared" si="10"/>
        <v>26.53061224489796</v>
      </c>
      <c r="DZ21" s="313">
        <v>21</v>
      </c>
      <c r="EA21" s="269">
        <f t="shared" si="11"/>
        <v>17</v>
      </c>
      <c r="EB21" s="291">
        <f t="shared" si="12"/>
        <v>80.95238095238095</v>
      </c>
      <c r="EC21" s="317">
        <f t="shared" si="13"/>
        <v>0</v>
      </c>
      <c r="ED21" s="321">
        <f t="shared" si="14"/>
        <v>0</v>
      </c>
      <c r="EE21" s="194">
        <f t="shared" si="15"/>
        <v>4</v>
      </c>
      <c r="EF21" s="288">
        <f t="shared" si="29"/>
        <v>19.047619047619047</v>
      </c>
      <c r="EG21" s="194">
        <v>12</v>
      </c>
      <c r="EH21" s="11">
        <f t="shared" si="16"/>
        <v>10</v>
      </c>
      <c r="EI21" s="239">
        <f t="shared" si="17"/>
        <v>83.33333333333333</v>
      </c>
      <c r="EJ21" s="465">
        <f t="shared" si="30"/>
        <v>0</v>
      </c>
      <c r="EK21" s="239">
        <f t="shared" si="18"/>
        <v>0</v>
      </c>
      <c r="EL21" s="465">
        <f t="shared" si="31"/>
        <v>2</v>
      </c>
      <c r="EM21" s="291">
        <f t="shared" si="19"/>
        <v>16.666666666666668</v>
      </c>
      <c r="EO21" s="242">
        <v>82</v>
      </c>
      <c r="EP21" s="300">
        <f t="shared" si="20"/>
        <v>59</v>
      </c>
      <c r="EQ21" s="291">
        <f t="shared" si="21"/>
        <v>71.95121951219512</v>
      </c>
      <c r="ER21" s="326">
        <f t="shared" si="22"/>
        <v>4</v>
      </c>
      <c r="ES21" s="321">
        <f t="shared" si="23"/>
        <v>4.878048780487805</v>
      </c>
      <c r="ET21" s="300">
        <f t="shared" si="24"/>
        <v>19</v>
      </c>
      <c r="EU21" s="291">
        <f t="shared" si="25"/>
        <v>23.170731707317074</v>
      </c>
      <c r="EV21" s="48"/>
    </row>
    <row r="22" spans="1:152" ht="15.75" customHeight="1">
      <c r="A22" s="49">
        <v>16</v>
      </c>
      <c r="B22" s="28" t="s">
        <v>26</v>
      </c>
      <c r="C22" s="8" t="s">
        <v>1</v>
      </c>
      <c r="D22" s="63">
        <v>31</v>
      </c>
      <c r="E22" s="51">
        <v>30</v>
      </c>
      <c r="F22" s="12"/>
      <c r="G22" s="12">
        <v>1</v>
      </c>
      <c r="H22" s="52"/>
      <c r="I22" s="53">
        <v>8</v>
      </c>
      <c r="J22" s="54">
        <v>7</v>
      </c>
      <c r="K22" s="12"/>
      <c r="L22" s="55"/>
      <c r="M22" s="55">
        <v>1</v>
      </c>
      <c r="N22" s="56">
        <v>1</v>
      </c>
      <c r="O22" s="51">
        <v>1</v>
      </c>
      <c r="P22" s="12"/>
      <c r="Q22" s="12"/>
      <c r="R22" s="52"/>
      <c r="S22" s="40">
        <f t="shared" si="26"/>
        <v>39</v>
      </c>
      <c r="T22" s="29">
        <v>31</v>
      </c>
      <c r="U22" s="60"/>
      <c r="V22" s="61"/>
      <c r="W22" s="12">
        <v>26</v>
      </c>
      <c r="X22" s="12"/>
      <c r="Y22" s="12">
        <v>3</v>
      </c>
      <c r="Z22" s="52">
        <v>2</v>
      </c>
      <c r="AA22" s="33">
        <f t="shared" si="1"/>
        <v>7</v>
      </c>
      <c r="AB22" s="54">
        <v>5</v>
      </c>
      <c r="AC22" s="12"/>
      <c r="AD22" s="55">
        <v>1</v>
      </c>
      <c r="AE22" s="55">
        <v>1</v>
      </c>
      <c r="AF22" s="59">
        <f t="shared" si="2"/>
        <v>1</v>
      </c>
      <c r="AG22" s="54">
        <v>1</v>
      </c>
      <c r="AH22" s="12"/>
      <c r="AI22" s="12"/>
      <c r="AJ22" s="52"/>
      <c r="AK22" s="40">
        <f t="shared" si="3"/>
        <v>36</v>
      </c>
      <c r="AL22" s="29">
        <v>29</v>
      </c>
      <c r="AM22" s="60"/>
      <c r="AN22" s="61"/>
      <c r="AO22" s="12">
        <v>22</v>
      </c>
      <c r="AP22" s="12"/>
      <c r="AQ22" s="12">
        <v>5</v>
      </c>
      <c r="AR22" s="52">
        <v>2</v>
      </c>
      <c r="AS22" s="33">
        <v>6</v>
      </c>
      <c r="AT22" s="54">
        <v>3</v>
      </c>
      <c r="AU22" s="12">
        <v>2</v>
      </c>
      <c r="AV22" s="55"/>
      <c r="AW22" s="55">
        <v>1</v>
      </c>
      <c r="AX22" s="45">
        <v>1</v>
      </c>
      <c r="AY22" s="46"/>
      <c r="AZ22" s="54">
        <v>1</v>
      </c>
      <c r="BA22" s="12"/>
      <c r="BB22" s="12"/>
      <c r="BC22" s="52"/>
      <c r="BD22" s="47">
        <f t="shared" si="27"/>
        <v>33</v>
      </c>
      <c r="BE22" s="29">
        <v>27</v>
      </c>
      <c r="BF22" s="60"/>
      <c r="BG22" s="61"/>
      <c r="BH22" s="12">
        <v>21</v>
      </c>
      <c r="BI22" s="12"/>
      <c r="BJ22" s="12">
        <v>6</v>
      </c>
      <c r="BK22" s="52"/>
      <c r="BL22" s="67">
        <v>5</v>
      </c>
      <c r="BM22" s="75"/>
      <c r="BN22" s="59"/>
      <c r="BO22" s="12">
        <v>3</v>
      </c>
      <c r="BP22" s="12">
        <v>2</v>
      </c>
      <c r="BQ22" s="12"/>
      <c r="BR22" s="52"/>
      <c r="BS22" s="33">
        <v>1</v>
      </c>
      <c r="BT22" s="233"/>
      <c r="BU22" s="54">
        <v>1</v>
      </c>
      <c r="BV22" s="12"/>
      <c r="BW22" s="12"/>
      <c r="BX22" s="52"/>
      <c r="BY22" s="236">
        <f t="shared" si="0"/>
        <v>33</v>
      </c>
      <c r="BZ22" s="29">
        <v>27</v>
      </c>
      <c r="CA22" s="60"/>
      <c r="CB22" s="61">
        <v>20</v>
      </c>
      <c r="CC22" s="12">
        <v>1</v>
      </c>
      <c r="CD22" s="12">
        <v>1</v>
      </c>
      <c r="CE22" s="12">
        <v>3</v>
      </c>
      <c r="CF22" s="52">
        <v>2</v>
      </c>
      <c r="CG22" s="67">
        <v>5</v>
      </c>
      <c r="CH22" s="75"/>
      <c r="CI22" s="59">
        <v>3</v>
      </c>
      <c r="CJ22" s="12"/>
      <c r="CK22" s="12">
        <v>2</v>
      </c>
      <c r="CL22" s="12"/>
      <c r="CM22" s="52"/>
      <c r="CN22" s="33">
        <v>1</v>
      </c>
      <c r="CO22" s="46"/>
      <c r="CP22" s="233">
        <v>1</v>
      </c>
      <c r="CQ22" s="54"/>
      <c r="CR22" s="12"/>
      <c r="CS22" s="12"/>
      <c r="CT22" s="52"/>
      <c r="CU22" s="47">
        <f t="shared" si="4"/>
        <v>7</v>
      </c>
      <c r="CV22" s="29">
        <v>5</v>
      </c>
      <c r="CW22" s="60"/>
      <c r="CX22" s="61"/>
      <c r="CY22" s="12"/>
      <c r="CZ22" s="12"/>
      <c r="DA22" s="12">
        <v>4</v>
      </c>
      <c r="DB22" s="52">
        <v>1</v>
      </c>
      <c r="DC22" s="67">
        <v>2</v>
      </c>
      <c r="DD22" s="75"/>
      <c r="DE22" s="59"/>
      <c r="DF22" s="12">
        <v>1</v>
      </c>
      <c r="DG22" s="12">
        <v>1</v>
      </c>
      <c r="DH22" s="12"/>
      <c r="DI22" s="55"/>
      <c r="DJ22" s="45"/>
      <c r="DK22" s="46"/>
      <c r="DL22" s="233"/>
      <c r="DM22" s="54"/>
      <c r="DN22" s="12"/>
      <c r="DO22" s="12"/>
      <c r="DP22" s="52"/>
      <c r="DQ22" s="47">
        <f t="shared" si="28"/>
        <v>6</v>
      </c>
      <c r="DR22" s="48"/>
      <c r="DS22" s="242">
        <v>31</v>
      </c>
      <c r="DT22" s="269">
        <f t="shared" si="5"/>
        <v>20</v>
      </c>
      <c r="DU22" s="270">
        <f t="shared" si="6"/>
        <v>64.51612903225806</v>
      </c>
      <c r="DV22" s="269">
        <f t="shared" si="7"/>
        <v>4</v>
      </c>
      <c r="DW22" s="270">
        <f t="shared" si="8"/>
        <v>12.903225806451612</v>
      </c>
      <c r="DX22" s="269">
        <f t="shared" si="9"/>
        <v>7</v>
      </c>
      <c r="DY22" s="270">
        <f t="shared" si="10"/>
        <v>22.580645161290324</v>
      </c>
      <c r="DZ22" s="313">
        <v>8</v>
      </c>
      <c r="EA22" s="269">
        <f t="shared" si="11"/>
        <v>3</v>
      </c>
      <c r="EB22" s="291">
        <f t="shared" si="12"/>
        <v>37.5</v>
      </c>
      <c r="EC22" s="317">
        <f t="shared" si="13"/>
        <v>2</v>
      </c>
      <c r="ED22" s="321">
        <f t="shared" si="14"/>
        <v>25</v>
      </c>
      <c r="EE22" s="194">
        <f t="shared" si="15"/>
        <v>3</v>
      </c>
      <c r="EF22" s="288">
        <f t="shared" si="29"/>
        <v>37.5</v>
      </c>
      <c r="EG22" s="194">
        <v>1</v>
      </c>
      <c r="EH22" s="11">
        <f t="shared" si="16"/>
        <v>1</v>
      </c>
      <c r="EI22" s="262">
        <f t="shared" si="17"/>
        <v>100</v>
      </c>
      <c r="EJ22" s="465">
        <f t="shared" si="30"/>
        <v>0</v>
      </c>
      <c r="EK22" s="239">
        <f t="shared" si="18"/>
        <v>0</v>
      </c>
      <c r="EL22" s="465">
        <f t="shared" si="31"/>
        <v>0</v>
      </c>
      <c r="EM22" s="291">
        <f t="shared" si="19"/>
        <v>0</v>
      </c>
      <c r="EO22" s="242">
        <v>40</v>
      </c>
      <c r="EP22" s="300">
        <f t="shared" si="20"/>
        <v>24</v>
      </c>
      <c r="EQ22" s="291">
        <f t="shared" si="21"/>
        <v>60</v>
      </c>
      <c r="ER22" s="326">
        <f t="shared" si="22"/>
        <v>6</v>
      </c>
      <c r="ES22" s="321">
        <f t="shared" si="23"/>
        <v>15</v>
      </c>
      <c r="ET22" s="300">
        <f t="shared" si="24"/>
        <v>10</v>
      </c>
      <c r="EU22" s="291">
        <f t="shared" si="25"/>
        <v>25</v>
      </c>
      <c r="EV22" s="48"/>
    </row>
    <row r="23" spans="1:152" ht="15.75" customHeight="1">
      <c r="A23" s="49">
        <v>9</v>
      </c>
      <c r="B23" s="28" t="s">
        <v>25</v>
      </c>
      <c r="C23" s="8" t="s">
        <v>2</v>
      </c>
      <c r="D23" s="63">
        <v>49</v>
      </c>
      <c r="E23" s="51">
        <v>35</v>
      </c>
      <c r="F23" s="12"/>
      <c r="G23" s="12">
        <v>4</v>
      </c>
      <c r="H23" s="52">
        <v>10</v>
      </c>
      <c r="I23" s="53">
        <v>23</v>
      </c>
      <c r="J23" s="54">
        <v>17</v>
      </c>
      <c r="K23" s="12">
        <v>5</v>
      </c>
      <c r="L23" s="55"/>
      <c r="M23" s="55">
        <v>1</v>
      </c>
      <c r="N23" s="56">
        <v>9</v>
      </c>
      <c r="O23" s="51">
        <v>7</v>
      </c>
      <c r="P23" s="12">
        <v>2</v>
      </c>
      <c r="Q23" s="12"/>
      <c r="R23" s="52"/>
      <c r="S23" s="40">
        <f t="shared" si="26"/>
        <v>70</v>
      </c>
      <c r="T23" s="29">
        <v>39</v>
      </c>
      <c r="U23" s="60"/>
      <c r="V23" s="61"/>
      <c r="W23" s="12">
        <v>32</v>
      </c>
      <c r="X23" s="12"/>
      <c r="Y23" s="12">
        <v>5</v>
      </c>
      <c r="Z23" s="52">
        <v>2</v>
      </c>
      <c r="AA23" s="33">
        <f t="shared" si="1"/>
        <v>22</v>
      </c>
      <c r="AB23" s="54">
        <v>18</v>
      </c>
      <c r="AC23" s="12">
        <v>3</v>
      </c>
      <c r="AD23" s="55"/>
      <c r="AE23" s="55">
        <v>1</v>
      </c>
      <c r="AF23" s="59">
        <f t="shared" si="2"/>
        <v>9</v>
      </c>
      <c r="AG23" s="54">
        <v>8</v>
      </c>
      <c r="AH23" s="12"/>
      <c r="AI23" s="12"/>
      <c r="AJ23" s="52">
        <v>1</v>
      </c>
      <c r="AK23" s="40">
        <f t="shared" si="3"/>
        <v>66</v>
      </c>
      <c r="AL23" s="29">
        <v>37</v>
      </c>
      <c r="AM23" s="60"/>
      <c r="AN23" s="61"/>
      <c r="AO23" s="12">
        <v>24</v>
      </c>
      <c r="AP23" s="12"/>
      <c r="AQ23" s="12">
        <v>11</v>
      </c>
      <c r="AR23" s="52">
        <v>2</v>
      </c>
      <c r="AS23" s="33">
        <v>21</v>
      </c>
      <c r="AT23" s="54">
        <v>15</v>
      </c>
      <c r="AU23" s="12">
        <v>4</v>
      </c>
      <c r="AV23" s="55"/>
      <c r="AW23" s="55">
        <v>2</v>
      </c>
      <c r="AX23" s="45">
        <v>8</v>
      </c>
      <c r="AY23" s="46"/>
      <c r="AZ23" s="54">
        <v>6</v>
      </c>
      <c r="BA23" s="12">
        <v>1</v>
      </c>
      <c r="BB23" s="12"/>
      <c r="BC23" s="52">
        <v>1</v>
      </c>
      <c r="BD23" s="47">
        <f t="shared" si="27"/>
        <v>61</v>
      </c>
      <c r="BE23" s="29">
        <v>35</v>
      </c>
      <c r="BF23" s="60"/>
      <c r="BG23" s="61"/>
      <c r="BH23" s="12">
        <v>23</v>
      </c>
      <c r="BI23" s="12">
        <v>1</v>
      </c>
      <c r="BJ23" s="12">
        <v>8</v>
      </c>
      <c r="BK23" s="52">
        <v>3</v>
      </c>
      <c r="BL23" s="67">
        <v>19</v>
      </c>
      <c r="BM23" s="75"/>
      <c r="BN23" s="59"/>
      <c r="BO23" s="12">
        <v>13</v>
      </c>
      <c r="BP23" s="12">
        <v>4</v>
      </c>
      <c r="BQ23" s="12"/>
      <c r="BR23" s="52">
        <v>2</v>
      </c>
      <c r="BS23" s="33">
        <v>7</v>
      </c>
      <c r="BT23" s="233"/>
      <c r="BU23" s="54">
        <v>6</v>
      </c>
      <c r="BV23" s="12">
        <v>1</v>
      </c>
      <c r="BW23" s="12"/>
      <c r="BX23" s="52"/>
      <c r="BY23" s="236">
        <f t="shared" si="0"/>
        <v>56</v>
      </c>
      <c r="BZ23" s="29">
        <v>32</v>
      </c>
      <c r="CA23" s="60"/>
      <c r="CB23" s="61">
        <v>20</v>
      </c>
      <c r="CC23" s="12">
        <v>1</v>
      </c>
      <c r="CD23" s="12"/>
      <c r="CE23" s="12">
        <v>9</v>
      </c>
      <c r="CF23" s="52">
        <v>2</v>
      </c>
      <c r="CG23" s="67">
        <v>17</v>
      </c>
      <c r="CH23" s="75"/>
      <c r="CI23" s="59">
        <v>13</v>
      </c>
      <c r="CJ23" s="12">
        <v>1</v>
      </c>
      <c r="CK23" s="12">
        <v>1</v>
      </c>
      <c r="CL23" s="12">
        <v>1</v>
      </c>
      <c r="CM23" s="52">
        <v>1</v>
      </c>
      <c r="CN23" s="33">
        <v>7</v>
      </c>
      <c r="CO23" s="46"/>
      <c r="CP23" s="233">
        <v>6</v>
      </c>
      <c r="CQ23" s="54">
        <v>1</v>
      </c>
      <c r="CR23" s="12"/>
      <c r="CS23" s="12"/>
      <c r="CT23" s="52"/>
      <c r="CU23" s="47">
        <f t="shared" si="4"/>
        <v>14</v>
      </c>
      <c r="CV23" s="29">
        <v>10</v>
      </c>
      <c r="CW23" s="60"/>
      <c r="CX23" s="61">
        <v>1</v>
      </c>
      <c r="CY23" s="12">
        <v>2</v>
      </c>
      <c r="CZ23" s="12"/>
      <c r="DA23" s="12">
        <v>5</v>
      </c>
      <c r="DB23" s="52">
        <v>2</v>
      </c>
      <c r="DC23" s="67">
        <v>3</v>
      </c>
      <c r="DD23" s="75"/>
      <c r="DE23" s="59">
        <v>1</v>
      </c>
      <c r="DF23" s="12">
        <v>1</v>
      </c>
      <c r="DG23" s="12"/>
      <c r="DH23" s="12"/>
      <c r="DI23" s="55">
        <v>1</v>
      </c>
      <c r="DJ23" s="45">
        <v>1</v>
      </c>
      <c r="DK23" s="46"/>
      <c r="DL23" s="233"/>
      <c r="DM23" s="54"/>
      <c r="DN23" s="12">
        <v>1</v>
      </c>
      <c r="DO23" s="12"/>
      <c r="DP23" s="52"/>
      <c r="DQ23" s="47">
        <f t="shared" si="28"/>
        <v>9</v>
      </c>
      <c r="DR23" s="48"/>
      <c r="DS23" s="242">
        <v>49</v>
      </c>
      <c r="DT23" s="269">
        <f t="shared" si="5"/>
        <v>21</v>
      </c>
      <c r="DU23" s="270">
        <f t="shared" si="6"/>
        <v>42.857142857142854</v>
      </c>
      <c r="DV23" s="269">
        <f t="shared" si="7"/>
        <v>7</v>
      </c>
      <c r="DW23" s="270">
        <f t="shared" si="8"/>
        <v>14.285714285714286</v>
      </c>
      <c r="DX23" s="269">
        <f t="shared" si="9"/>
        <v>21</v>
      </c>
      <c r="DY23" s="270">
        <f t="shared" si="10"/>
        <v>42.857142857142854</v>
      </c>
      <c r="DZ23" s="313">
        <v>23</v>
      </c>
      <c r="EA23" s="269">
        <f t="shared" si="11"/>
        <v>14</v>
      </c>
      <c r="EB23" s="291">
        <f t="shared" si="12"/>
        <v>60.869565217391305</v>
      </c>
      <c r="EC23" s="317">
        <f t="shared" si="13"/>
        <v>1</v>
      </c>
      <c r="ED23" s="321">
        <f t="shared" si="14"/>
        <v>4.3478260869565215</v>
      </c>
      <c r="EE23" s="194">
        <f t="shared" si="15"/>
        <v>8</v>
      </c>
      <c r="EF23" s="288">
        <f t="shared" si="29"/>
        <v>34.78260869565217</v>
      </c>
      <c r="EG23" s="194">
        <v>9</v>
      </c>
      <c r="EH23" s="11">
        <f t="shared" si="16"/>
        <v>6</v>
      </c>
      <c r="EI23" s="239">
        <f t="shared" si="17"/>
        <v>66.66666666666667</v>
      </c>
      <c r="EJ23" s="465">
        <f t="shared" si="30"/>
        <v>1</v>
      </c>
      <c r="EK23" s="239">
        <f t="shared" si="18"/>
        <v>11.11111111111111</v>
      </c>
      <c r="EL23" s="465">
        <f t="shared" si="31"/>
        <v>2</v>
      </c>
      <c r="EM23" s="291">
        <f t="shared" si="19"/>
        <v>22.22222222222222</v>
      </c>
      <c r="EO23" s="242">
        <v>81</v>
      </c>
      <c r="EP23" s="300">
        <f t="shared" si="20"/>
        <v>41</v>
      </c>
      <c r="EQ23" s="291">
        <f t="shared" si="21"/>
        <v>50.617283950617285</v>
      </c>
      <c r="ER23" s="326">
        <f t="shared" si="22"/>
        <v>9</v>
      </c>
      <c r="ES23" s="321">
        <f t="shared" si="23"/>
        <v>11.11111111111111</v>
      </c>
      <c r="ET23" s="300">
        <f t="shared" si="24"/>
        <v>31</v>
      </c>
      <c r="EU23" s="291">
        <f t="shared" si="25"/>
        <v>38.27160493827161</v>
      </c>
      <c r="EV23" s="48"/>
    </row>
    <row r="24" spans="1:152" ht="15.75" customHeight="1">
      <c r="A24" s="49">
        <v>83</v>
      </c>
      <c r="B24" s="28" t="s">
        <v>21</v>
      </c>
      <c r="C24" s="8" t="s">
        <v>3</v>
      </c>
      <c r="D24" s="63">
        <v>24</v>
      </c>
      <c r="E24" s="51">
        <v>22</v>
      </c>
      <c r="F24" s="12"/>
      <c r="G24" s="12"/>
      <c r="H24" s="52">
        <v>2</v>
      </c>
      <c r="I24" s="53">
        <v>4</v>
      </c>
      <c r="J24" s="54">
        <v>4</v>
      </c>
      <c r="K24" s="12"/>
      <c r="L24" s="55"/>
      <c r="M24" s="55"/>
      <c r="N24" s="56">
        <v>2</v>
      </c>
      <c r="O24" s="51">
        <v>2</v>
      </c>
      <c r="P24" s="12"/>
      <c r="Q24" s="12"/>
      <c r="R24" s="52"/>
      <c r="S24" s="40">
        <f t="shared" si="26"/>
        <v>28</v>
      </c>
      <c r="T24" s="29">
        <v>22</v>
      </c>
      <c r="U24" s="60"/>
      <c r="V24" s="61"/>
      <c r="W24" s="12">
        <v>21</v>
      </c>
      <c r="X24" s="12"/>
      <c r="Y24" s="12">
        <v>1</v>
      </c>
      <c r="Z24" s="52"/>
      <c r="AA24" s="33">
        <f t="shared" si="1"/>
        <v>4</v>
      </c>
      <c r="AB24" s="54">
        <v>4</v>
      </c>
      <c r="AC24" s="12"/>
      <c r="AD24" s="55"/>
      <c r="AE24" s="55"/>
      <c r="AF24" s="59">
        <f t="shared" si="2"/>
        <v>2</v>
      </c>
      <c r="AG24" s="54">
        <v>2</v>
      </c>
      <c r="AH24" s="12"/>
      <c r="AI24" s="12"/>
      <c r="AJ24" s="52"/>
      <c r="AK24" s="40">
        <f t="shared" si="3"/>
        <v>28</v>
      </c>
      <c r="AL24" s="29">
        <v>22</v>
      </c>
      <c r="AM24" s="60"/>
      <c r="AN24" s="61"/>
      <c r="AO24" s="12">
        <v>14</v>
      </c>
      <c r="AP24" s="12"/>
      <c r="AQ24" s="12">
        <v>7</v>
      </c>
      <c r="AR24" s="52">
        <v>1</v>
      </c>
      <c r="AS24" s="33">
        <v>4</v>
      </c>
      <c r="AT24" s="54">
        <v>3</v>
      </c>
      <c r="AU24" s="12">
        <v>1</v>
      </c>
      <c r="AV24" s="55"/>
      <c r="AW24" s="55"/>
      <c r="AX24" s="45">
        <v>2</v>
      </c>
      <c r="AY24" s="46"/>
      <c r="AZ24" s="54">
        <v>2</v>
      </c>
      <c r="BA24" s="12"/>
      <c r="BB24" s="12"/>
      <c r="BC24" s="52"/>
      <c r="BD24" s="47">
        <f t="shared" si="27"/>
        <v>27</v>
      </c>
      <c r="BE24" s="29">
        <v>21</v>
      </c>
      <c r="BF24" s="60"/>
      <c r="BG24" s="61">
        <v>16</v>
      </c>
      <c r="BH24" s="12">
        <v>2</v>
      </c>
      <c r="BI24" s="12"/>
      <c r="BJ24" s="12">
        <v>3</v>
      </c>
      <c r="BK24" s="52"/>
      <c r="BL24" s="67">
        <v>4</v>
      </c>
      <c r="BM24" s="75"/>
      <c r="BN24" s="59">
        <v>3</v>
      </c>
      <c r="BO24" s="12">
        <v>1</v>
      </c>
      <c r="BP24" s="12"/>
      <c r="BQ24" s="12"/>
      <c r="BR24" s="52"/>
      <c r="BS24" s="33">
        <v>2</v>
      </c>
      <c r="BT24" s="233">
        <v>2</v>
      </c>
      <c r="BU24" s="54"/>
      <c r="BV24" s="12"/>
      <c r="BW24" s="12"/>
      <c r="BX24" s="52"/>
      <c r="BY24" s="236">
        <f t="shared" si="0"/>
        <v>6</v>
      </c>
      <c r="BZ24" s="29">
        <v>5</v>
      </c>
      <c r="CA24" s="60"/>
      <c r="CB24" s="61">
        <v>1</v>
      </c>
      <c r="CC24" s="12"/>
      <c r="CD24" s="12"/>
      <c r="CE24" s="12">
        <v>4</v>
      </c>
      <c r="CF24" s="52"/>
      <c r="CG24" s="67">
        <v>1</v>
      </c>
      <c r="CH24" s="75"/>
      <c r="CI24" s="59"/>
      <c r="CJ24" s="12"/>
      <c r="CK24" s="12">
        <v>1</v>
      </c>
      <c r="CL24" s="12"/>
      <c r="CM24" s="52"/>
      <c r="CN24" s="33"/>
      <c r="CO24" s="46"/>
      <c r="CP24" s="233"/>
      <c r="CQ24" s="54"/>
      <c r="CR24" s="12"/>
      <c r="CS24" s="12"/>
      <c r="CT24" s="52"/>
      <c r="CU24" s="47">
        <f t="shared" si="4"/>
        <v>5</v>
      </c>
      <c r="CV24" s="29">
        <v>4</v>
      </c>
      <c r="CW24" s="60"/>
      <c r="CX24" s="61">
        <v>2</v>
      </c>
      <c r="CY24" s="12"/>
      <c r="CZ24" s="12">
        <v>1</v>
      </c>
      <c r="DA24" s="12">
        <v>1</v>
      </c>
      <c r="DB24" s="52"/>
      <c r="DC24" s="67">
        <v>1</v>
      </c>
      <c r="DD24" s="75"/>
      <c r="DE24" s="59"/>
      <c r="DF24" s="12"/>
      <c r="DG24" s="12">
        <v>1</v>
      </c>
      <c r="DH24" s="12"/>
      <c r="DI24" s="55"/>
      <c r="DJ24" s="45"/>
      <c r="DK24" s="46"/>
      <c r="DL24" s="233"/>
      <c r="DM24" s="54"/>
      <c r="DN24" s="12"/>
      <c r="DO24" s="12"/>
      <c r="DP24" s="52"/>
      <c r="DQ24" s="47">
        <f t="shared" si="28"/>
        <v>3</v>
      </c>
      <c r="DR24" s="48"/>
      <c r="DS24" s="242">
        <v>24</v>
      </c>
      <c r="DT24" s="269">
        <f t="shared" si="5"/>
        <v>19</v>
      </c>
      <c r="DU24" s="270">
        <f t="shared" si="6"/>
        <v>79.16666666666667</v>
      </c>
      <c r="DV24" s="269">
        <f t="shared" si="7"/>
        <v>2</v>
      </c>
      <c r="DW24" s="270">
        <f t="shared" si="8"/>
        <v>8.333333333333334</v>
      </c>
      <c r="DX24" s="269">
        <f t="shared" si="9"/>
        <v>3</v>
      </c>
      <c r="DY24" s="270">
        <f t="shared" si="10"/>
        <v>12.5</v>
      </c>
      <c r="DZ24" s="313">
        <v>4</v>
      </c>
      <c r="EA24" s="269">
        <f t="shared" si="11"/>
        <v>3</v>
      </c>
      <c r="EB24" s="291">
        <f t="shared" si="12"/>
        <v>75</v>
      </c>
      <c r="EC24" s="317">
        <f t="shared" si="13"/>
        <v>1</v>
      </c>
      <c r="ED24" s="321">
        <f t="shared" si="14"/>
        <v>25</v>
      </c>
      <c r="EE24" s="194">
        <f t="shared" si="15"/>
        <v>0</v>
      </c>
      <c r="EF24" s="288">
        <f t="shared" si="29"/>
        <v>0</v>
      </c>
      <c r="EG24" s="194">
        <v>2</v>
      </c>
      <c r="EH24" s="11">
        <f t="shared" si="16"/>
        <v>2</v>
      </c>
      <c r="EI24" s="262">
        <f t="shared" si="17"/>
        <v>100</v>
      </c>
      <c r="EJ24" s="465">
        <f t="shared" si="30"/>
        <v>0</v>
      </c>
      <c r="EK24" s="239">
        <f t="shared" si="18"/>
        <v>0</v>
      </c>
      <c r="EL24" s="465">
        <f t="shared" si="31"/>
        <v>0</v>
      </c>
      <c r="EM24" s="291">
        <f t="shared" si="19"/>
        <v>0</v>
      </c>
      <c r="EO24" s="242">
        <v>30</v>
      </c>
      <c r="EP24" s="300">
        <f t="shared" si="20"/>
        <v>24</v>
      </c>
      <c r="EQ24" s="291">
        <f t="shared" si="21"/>
        <v>80</v>
      </c>
      <c r="ER24" s="326">
        <f t="shared" si="22"/>
        <v>3</v>
      </c>
      <c r="ES24" s="321">
        <f t="shared" si="23"/>
        <v>10</v>
      </c>
      <c r="ET24" s="300">
        <f t="shared" si="24"/>
        <v>3</v>
      </c>
      <c r="EU24" s="291">
        <f t="shared" si="25"/>
        <v>10</v>
      </c>
      <c r="EV24" s="48"/>
    </row>
    <row r="25" spans="1:152" ht="15.75" customHeight="1">
      <c r="A25" s="49">
        <v>68</v>
      </c>
      <c r="B25" s="28" t="s">
        <v>27</v>
      </c>
      <c r="C25" s="8" t="s">
        <v>1</v>
      </c>
      <c r="D25" s="63">
        <v>32</v>
      </c>
      <c r="E25" s="51">
        <v>25</v>
      </c>
      <c r="F25" s="12"/>
      <c r="G25" s="12"/>
      <c r="H25" s="52">
        <v>7</v>
      </c>
      <c r="I25" s="53">
        <v>12</v>
      </c>
      <c r="J25" s="54">
        <v>11</v>
      </c>
      <c r="K25" s="12"/>
      <c r="L25" s="55"/>
      <c r="M25" s="55">
        <v>1</v>
      </c>
      <c r="N25" s="56">
        <v>6</v>
      </c>
      <c r="O25" s="51">
        <v>4</v>
      </c>
      <c r="P25" s="12">
        <v>1</v>
      </c>
      <c r="Q25" s="12"/>
      <c r="R25" s="52">
        <v>1</v>
      </c>
      <c r="S25" s="40">
        <f t="shared" si="26"/>
        <v>41</v>
      </c>
      <c r="T25" s="29">
        <v>25</v>
      </c>
      <c r="U25" s="60"/>
      <c r="V25" s="61"/>
      <c r="W25" s="12">
        <v>19</v>
      </c>
      <c r="X25" s="12"/>
      <c r="Y25" s="12">
        <v>1</v>
      </c>
      <c r="Z25" s="52">
        <v>5</v>
      </c>
      <c r="AA25" s="33">
        <f t="shared" si="1"/>
        <v>11</v>
      </c>
      <c r="AB25" s="54">
        <v>8</v>
      </c>
      <c r="AC25" s="12"/>
      <c r="AD25" s="55">
        <v>1</v>
      </c>
      <c r="AE25" s="55">
        <v>2</v>
      </c>
      <c r="AF25" s="59">
        <f t="shared" si="2"/>
        <v>5</v>
      </c>
      <c r="AG25" s="54">
        <v>2</v>
      </c>
      <c r="AH25" s="12">
        <v>1</v>
      </c>
      <c r="AI25" s="12">
        <v>1</v>
      </c>
      <c r="AJ25" s="52">
        <v>1</v>
      </c>
      <c r="AK25" s="40">
        <f t="shared" si="3"/>
        <v>33</v>
      </c>
      <c r="AL25" s="29">
        <v>20</v>
      </c>
      <c r="AM25" s="60"/>
      <c r="AN25" s="61"/>
      <c r="AO25" s="12">
        <v>16</v>
      </c>
      <c r="AP25" s="12"/>
      <c r="AQ25" s="12">
        <v>2</v>
      </c>
      <c r="AR25" s="52">
        <v>2</v>
      </c>
      <c r="AS25" s="33">
        <v>9</v>
      </c>
      <c r="AT25" s="54">
        <v>8</v>
      </c>
      <c r="AU25" s="12">
        <v>1</v>
      </c>
      <c r="AV25" s="55"/>
      <c r="AW25" s="55"/>
      <c r="AX25" s="45">
        <v>4</v>
      </c>
      <c r="AY25" s="46"/>
      <c r="AZ25" s="54">
        <v>2</v>
      </c>
      <c r="BA25" s="12">
        <v>1</v>
      </c>
      <c r="BB25" s="12"/>
      <c r="BC25" s="52">
        <v>1</v>
      </c>
      <c r="BD25" s="47">
        <f t="shared" si="27"/>
        <v>30</v>
      </c>
      <c r="BE25" s="29">
        <v>18</v>
      </c>
      <c r="BF25" s="60"/>
      <c r="BG25" s="61">
        <v>10</v>
      </c>
      <c r="BH25" s="12">
        <v>1</v>
      </c>
      <c r="BI25" s="12">
        <v>1</v>
      </c>
      <c r="BJ25" s="12">
        <v>6</v>
      </c>
      <c r="BK25" s="52"/>
      <c r="BL25" s="67">
        <v>9</v>
      </c>
      <c r="BM25" s="75"/>
      <c r="BN25" s="59">
        <v>4</v>
      </c>
      <c r="BO25" s="12">
        <v>1</v>
      </c>
      <c r="BP25" s="12">
        <v>4</v>
      </c>
      <c r="BQ25" s="12"/>
      <c r="BR25" s="52"/>
      <c r="BS25" s="33">
        <v>3</v>
      </c>
      <c r="BT25" s="233"/>
      <c r="BU25" s="54"/>
      <c r="BV25" s="12">
        <v>3</v>
      </c>
      <c r="BW25" s="12"/>
      <c r="BX25" s="52"/>
      <c r="BY25" s="236">
        <f t="shared" si="0"/>
        <v>16</v>
      </c>
      <c r="BZ25" s="29">
        <v>8</v>
      </c>
      <c r="CA25" s="60"/>
      <c r="CB25" s="61">
        <v>6</v>
      </c>
      <c r="CC25" s="12"/>
      <c r="CD25" s="12"/>
      <c r="CE25" s="12">
        <v>1</v>
      </c>
      <c r="CF25" s="52">
        <v>1</v>
      </c>
      <c r="CG25" s="67">
        <v>5</v>
      </c>
      <c r="CH25" s="75"/>
      <c r="CI25" s="59">
        <v>2</v>
      </c>
      <c r="CJ25" s="12"/>
      <c r="CK25" s="12">
        <v>2</v>
      </c>
      <c r="CL25" s="12"/>
      <c r="CM25" s="52">
        <v>1</v>
      </c>
      <c r="CN25" s="33">
        <v>3</v>
      </c>
      <c r="CO25" s="46"/>
      <c r="CP25" s="233">
        <v>1</v>
      </c>
      <c r="CQ25" s="54"/>
      <c r="CR25" s="12">
        <v>2</v>
      </c>
      <c r="CS25" s="12"/>
      <c r="CT25" s="52"/>
      <c r="CU25" s="47">
        <f t="shared" si="4"/>
        <v>5</v>
      </c>
      <c r="CV25" s="29">
        <v>1</v>
      </c>
      <c r="CW25" s="60"/>
      <c r="CX25" s="61"/>
      <c r="CY25" s="12"/>
      <c r="CZ25" s="12"/>
      <c r="DA25" s="12">
        <v>1</v>
      </c>
      <c r="DB25" s="52"/>
      <c r="DC25" s="67">
        <v>2</v>
      </c>
      <c r="DD25" s="75"/>
      <c r="DE25" s="59">
        <v>1</v>
      </c>
      <c r="DF25" s="12"/>
      <c r="DG25" s="12"/>
      <c r="DH25" s="12">
        <v>1</v>
      </c>
      <c r="DI25" s="55"/>
      <c r="DJ25" s="45">
        <v>2</v>
      </c>
      <c r="DK25" s="46"/>
      <c r="DL25" s="233"/>
      <c r="DM25" s="54"/>
      <c r="DN25" s="12">
        <v>2</v>
      </c>
      <c r="DO25" s="12"/>
      <c r="DP25" s="52"/>
      <c r="DQ25" s="47">
        <f t="shared" si="28"/>
        <v>4</v>
      </c>
      <c r="DR25" s="48"/>
      <c r="DS25" s="242">
        <v>32</v>
      </c>
      <c r="DT25" s="269">
        <f t="shared" si="5"/>
        <v>16</v>
      </c>
      <c r="DU25" s="270">
        <f t="shared" si="6"/>
        <v>50</v>
      </c>
      <c r="DV25" s="269">
        <f t="shared" si="7"/>
        <v>1</v>
      </c>
      <c r="DW25" s="270">
        <f t="shared" si="8"/>
        <v>3.125</v>
      </c>
      <c r="DX25" s="269">
        <f t="shared" si="9"/>
        <v>15</v>
      </c>
      <c r="DY25" s="270">
        <f t="shared" si="10"/>
        <v>46.875</v>
      </c>
      <c r="DZ25" s="313">
        <v>12</v>
      </c>
      <c r="EA25" s="269">
        <f t="shared" si="11"/>
        <v>7</v>
      </c>
      <c r="EB25" s="291">
        <f t="shared" si="12"/>
        <v>58.333333333333336</v>
      </c>
      <c r="EC25" s="317">
        <f t="shared" si="13"/>
        <v>1</v>
      </c>
      <c r="ED25" s="321">
        <f t="shared" si="14"/>
        <v>8.333333333333334</v>
      </c>
      <c r="EE25" s="194">
        <f t="shared" si="15"/>
        <v>4</v>
      </c>
      <c r="EF25" s="288">
        <f t="shared" si="29"/>
        <v>33.333333333333336</v>
      </c>
      <c r="EG25" s="194">
        <v>6</v>
      </c>
      <c r="EH25" s="11">
        <f t="shared" si="16"/>
        <v>1</v>
      </c>
      <c r="EI25" s="239">
        <f t="shared" si="17"/>
        <v>16.666666666666668</v>
      </c>
      <c r="EJ25" s="465">
        <f t="shared" si="30"/>
        <v>2</v>
      </c>
      <c r="EK25" s="239">
        <f t="shared" si="18"/>
        <v>33.333333333333336</v>
      </c>
      <c r="EL25" s="465">
        <f t="shared" si="31"/>
        <v>3</v>
      </c>
      <c r="EM25" s="291">
        <f t="shared" si="19"/>
        <v>50</v>
      </c>
      <c r="EO25" s="307">
        <v>50</v>
      </c>
      <c r="EP25" s="259">
        <f t="shared" si="20"/>
        <v>24</v>
      </c>
      <c r="EQ25" s="302">
        <f t="shared" si="21"/>
        <v>48</v>
      </c>
      <c r="ER25" s="327">
        <f t="shared" si="22"/>
        <v>4</v>
      </c>
      <c r="ES25" s="125">
        <f t="shared" si="23"/>
        <v>8</v>
      </c>
      <c r="ET25" s="259">
        <f t="shared" si="24"/>
        <v>22</v>
      </c>
      <c r="EU25" s="302">
        <f t="shared" si="25"/>
        <v>44</v>
      </c>
      <c r="EV25" s="48"/>
    </row>
    <row r="26" spans="1:152" ht="15.75" customHeight="1">
      <c r="A26" s="49">
        <v>28</v>
      </c>
      <c r="B26" s="28" t="s">
        <v>28</v>
      </c>
      <c r="C26" s="5" t="s">
        <v>2</v>
      </c>
      <c r="D26" s="50">
        <v>31</v>
      </c>
      <c r="E26" s="51">
        <v>24</v>
      </c>
      <c r="F26" s="12"/>
      <c r="G26" s="12">
        <v>3</v>
      </c>
      <c r="H26" s="52">
        <v>4</v>
      </c>
      <c r="I26" s="53">
        <v>13</v>
      </c>
      <c r="J26" s="54">
        <v>11</v>
      </c>
      <c r="K26" s="12">
        <v>2</v>
      </c>
      <c r="L26" s="55"/>
      <c r="M26" s="55"/>
      <c r="N26" s="56">
        <v>7</v>
      </c>
      <c r="O26" s="51">
        <v>6</v>
      </c>
      <c r="P26" s="12"/>
      <c r="Q26" s="12"/>
      <c r="R26" s="52">
        <v>1</v>
      </c>
      <c r="S26" s="40">
        <f t="shared" si="26"/>
        <v>46</v>
      </c>
      <c r="T26" s="29">
        <v>27</v>
      </c>
      <c r="U26" s="60"/>
      <c r="V26" s="61"/>
      <c r="W26" s="12">
        <v>23</v>
      </c>
      <c r="X26" s="12"/>
      <c r="Y26" s="12">
        <v>2</v>
      </c>
      <c r="Z26" s="52">
        <v>2</v>
      </c>
      <c r="AA26" s="33">
        <f t="shared" si="1"/>
        <v>13</v>
      </c>
      <c r="AB26" s="54">
        <v>8</v>
      </c>
      <c r="AC26" s="12">
        <v>2</v>
      </c>
      <c r="AD26" s="55">
        <v>1</v>
      </c>
      <c r="AE26" s="55">
        <v>2</v>
      </c>
      <c r="AF26" s="59">
        <f t="shared" si="2"/>
        <v>6</v>
      </c>
      <c r="AG26" s="54">
        <v>5</v>
      </c>
      <c r="AH26" s="12">
        <v>1</v>
      </c>
      <c r="AI26" s="12"/>
      <c r="AJ26" s="52"/>
      <c r="AK26" s="40">
        <f t="shared" si="3"/>
        <v>42</v>
      </c>
      <c r="AL26" s="29">
        <v>25</v>
      </c>
      <c r="AM26" s="60"/>
      <c r="AN26" s="61"/>
      <c r="AO26" s="12">
        <v>20</v>
      </c>
      <c r="AP26" s="12">
        <v>1</v>
      </c>
      <c r="AQ26" s="12">
        <v>2</v>
      </c>
      <c r="AR26" s="52">
        <v>2</v>
      </c>
      <c r="AS26" s="33">
        <v>11</v>
      </c>
      <c r="AT26" s="54">
        <v>9</v>
      </c>
      <c r="AU26" s="12">
        <v>1</v>
      </c>
      <c r="AV26" s="55">
        <v>1</v>
      </c>
      <c r="AW26" s="55"/>
      <c r="AX26" s="45">
        <v>6</v>
      </c>
      <c r="AY26" s="46"/>
      <c r="AZ26" s="54">
        <v>5</v>
      </c>
      <c r="BA26" s="12"/>
      <c r="BB26" s="12"/>
      <c r="BC26" s="52">
        <v>1</v>
      </c>
      <c r="BD26" s="47">
        <f t="shared" si="27"/>
        <v>39</v>
      </c>
      <c r="BE26" s="29">
        <v>23</v>
      </c>
      <c r="BF26" s="60"/>
      <c r="BG26" s="61">
        <v>8</v>
      </c>
      <c r="BH26" s="12">
        <v>2</v>
      </c>
      <c r="BI26" s="12">
        <v>1</v>
      </c>
      <c r="BJ26" s="12">
        <v>12</v>
      </c>
      <c r="BK26" s="52"/>
      <c r="BL26" s="67">
        <v>11</v>
      </c>
      <c r="BM26" s="75"/>
      <c r="BN26" s="59">
        <v>4</v>
      </c>
      <c r="BO26" s="12"/>
      <c r="BP26" s="12">
        <v>5</v>
      </c>
      <c r="BQ26" s="12"/>
      <c r="BR26" s="52">
        <v>2</v>
      </c>
      <c r="BS26" s="33">
        <v>5</v>
      </c>
      <c r="BT26" s="233">
        <v>2</v>
      </c>
      <c r="BU26" s="54"/>
      <c r="BV26" s="12">
        <v>3</v>
      </c>
      <c r="BW26" s="12"/>
      <c r="BX26" s="52"/>
      <c r="BY26" s="236">
        <f t="shared" si="0"/>
        <v>23</v>
      </c>
      <c r="BZ26" s="29">
        <v>15</v>
      </c>
      <c r="CA26" s="60"/>
      <c r="CB26" s="61">
        <v>7</v>
      </c>
      <c r="CC26" s="12">
        <v>1</v>
      </c>
      <c r="CD26" s="12"/>
      <c r="CE26" s="12">
        <v>6</v>
      </c>
      <c r="CF26" s="52">
        <v>1</v>
      </c>
      <c r="CG26" s="67">
        <v>5</v>
      </c>
      <c r="CH26" s="75"/>
      <c r="CI26" s="59">
        <v>1</v>
      </c>
      <c r="CJ26" s="12"/>
      <c r="CK26" s="12">
        <v>3</v>
      </c>
      <c r="CL26" s="12"/>
      <c r="CM26" s="52">
        <v>1</v>
      </c>
      <c r="CN26" s="33">
        <v>3</v>
      </c>
      <c r="CO26" s="46"/>
      <c r="CP26" s="233">
        <v>3</v>
      </c>
      <c r="CQ26" s="54"/>
      <c r="CR26" s="12"/>
      <c r="CS26" s="12"/>
      <c r="CT26" s="52"/>
      <c r="CU26" s="47">
        <f t="shared" si="4"/>
        <v>10</v>
      </c>
      <c r="CV26" s="29">
        <v>7</v>
      </c>
      <c r="CW26" s="60"/>
      <c r="CX26" s="61">
        <v>3</v>
      </c>
      <c r="CY26" s="12"/>
      <c r="CZ26" s="12">
        <v>1</v>
      </c>
      <c r="DA26" s="12">
        <v>3</v>
      </c>
      <c r="DB26" s="52"/>
      <c r="DC26" s="67">
        <v>3</v>
      </c>
      <c r="DD26" s="75"/>
      <c r="DE26" s="59">
        <v>2</v>
      </c>
      <c r="DF26" s="12"/>
      <c r="DG26" s="12">
        <v>1</v>
      </c>
      <c r="DH26" s="12"/>
      <c r="DI26" s="55"/>
      <c r="DJ26" s="45"/>
      <c r="DK26" s="46"/>
      <c r="DL26" s="233"/>
      <c r="DM26" s="54"/>
      <c r="DN26" s="12"/>
      <c r="DO26" s="12"/>
      <c r="DP26" s="52"/>
      <c r="DQ26" s="47">
        <f t="shared" si="28"/>
        <v>5</v>
      </c>
      <c r="DR26" s="48"/>
      <c r="DS26" s="242">
        <v>31</v>
      </c>
      <c r="DT26" s="269">
        <f t="shared" si="5"/>
        <v>18</v>
      </c>
      <c r="DU26" s="270">
        <f t="shared" si="6"/>
        <v>58.064516129032256</v>
      </c>
      <c r="DV26" s="269">
        <f t="shared" si="7"/>
        <v>4</v>
      </c>
      <c r="DW26" s="270">
        <f t="shared" si="8"/>
        <v>12.903225806451612</v>
      </c>
      <c r="DX26" s="269">
        <f t="shared" si="9"/>
        <v>9</v>
      </c>
      <c r="DY26" s="270">
        <f t="shared" si="10"/>
        <v>29.032258064516128</v>
      </c>
      <c r="DZ26" s="313">
        <v>13</v>
      </c>
      <c r="EA26" s="269">
        <f t="shared" si="11"/>
        <v>7</v>
      </c>
      <c r="EB26" s="291">
        <f t="shared" si="12"/>
        <v>53.84615384615385</v>
      </c>
      <c r="EC26" s="317">
        <f t="shared" si="13"/>
        <v>1</v>
      </c>
      <c r="ED26" s="321">
        <f t="shared" si="14"/>
        <v>7.6923076923076925</v>
      </c>
      <c r="EE26" s="194">
        <f t="shared" si="15"/>
        <v>5</v>
      </c>
      <c r="EF26" s="288">
        <f t="shared" si="29"/>
        <v>38.46153846153846</v>
      </c>
      <c r="EG26" s="194">
        <v>7</v>
      </c>
      <c r="EH26" s="11">
        <f t="shared" si="16"/>
        <v>5</v>
      </c>
      <c r="EI26" s="239">
        <f t="shared" si="17"/>
        <v>71.42857142857143</v>
      </c>
      <c r="EJ26" s="465">
        <f t="shared" si="30"/>
        <v>0</v>
      </c>
      <c r="EK26" s="239">
        <f t="shared" si="18"/>
        <v>0</v>
      </c>
      <c r="EL26" s="465">
        <f t="shared" si="31"/>
        <v>2</v>
      </c>
      <c r="EM26" s="291">
        <f t="shared" si="19"/>
        <v>28.571428571428573</v>
      </c>
      <c r="EO26" s="242">
        <v>51</v>
      </c>
      <c r="EP26" s="300">
        <f t="shared" si="20"/>
        <v>30</v>
      </c>
      <c r="EQ26" s="291">
        <f t="shared" si="21"/>
        <v>58.8235294117647</v>
      </c>
      <c r="ER26" s="326">
        <f t="shared" si="22"/>
        <v>5</v>
      </c>
      <c r="ES26" s="321">
        <f t="shared" si="23"/>
        <v>9.803921568627452</v>
      </c>
      <c r="ET26" s="300">
        <f t="shared" si="24"/>
        <v>16</v>
      </c>
      <c r="EU26" s="291">
        <f t="shared" si="25"/>
        <v>31.372549019607842</v>
      </c>
      <c r="EV26" s="48"/>
    </row>
    <row r="27" spans="1:152" ht="15.75" customHeight="1">
      <c r="A27" s="49">
        <v>54</v>
      </c>
      <c r="B27" s="28" t="s">
        <v>29</v>
      </c>
      <c r="C27" s="8" t="s">
        <v>1</v>
      </c>
      <c r="D27" s="63">
        <v>15</v>
      </c>
      <c r="E27" s="51">
        <v>12</v>
      </c>
      <c r="F27" s="12"/>
      <c r="G27" s="12"/>
      <c r="H27" s="52">
        <v>3</v>
      </c>
      <c r="I27" s="53">
        <v>4</v>
      </c>
      <c r="J27" s="54">
        <v>4</v>
      </c>
      <c r="K27" s="12"/>
      <c r="L27" s="55"/>
      <c r="M27" s="55"/>
      <c r="N27" s="56">
        <v>1</v>
      </c>
      <c r="O27" s="51"/>
      <c r="P27" s="12">
        <v>1</v>
      </c>
      <c r="Q27" s="12"/>
      <c r="R27" s="52"/>
      <c r="S27" s="40">
        <f t="shared" si="26"/>
        <v>17</v>
      </c>
      <c r="T27" s="29">
        <v>12</v>
      </c>
      <c r="U27" s="60"/>
      <c r="V27" s="61"/>
      <c r="W27" s="12">
        <v>12</v>
      </c>
      <c r="X27" s="12"/>
      <c r="Y27" s="12"/>
      <c r="Z27" s="52"/>
      <c r="AA27" s="33">
        <f t="shared" si="1"/>
        <v>4</v>
      </c>
      <c r="AB27" s="54">
        <v>4</v>
      </c>
      <c r="AC27" s="12"/>
      <c r="AD27" s="55"/>
      <c r="AE27" s="55"/>
      <c r="AF27" s="59">
        <f t="shared" si="2"/>
        <v>1</v>
      </c>
      <c r="AG27" s="54"/>
      <c r="AH27" s="12">
        <v>1</v>
      </c>
      <c r="AI27" s="12"/>
      <c r="AJ27" s="52"/>
      <c r="AK27" s="40">
        <f t="shared" si="3"/>
        <v>17</v>
      </c>
      <c r="AL27" s="29">
        <v>12</v>
      </c>
      <c r="AM27" s="60"/>
      <c r="AN27" s="61"/>
      <c r="AO27" s="12">
        <v>12</v>
      </c>
      <c r="AP27" s="12"/>
      <c r="AQ27" s="12"/>
      <c r="AR27" s="52"/>
      <c r="AS27" s="33">
        <v>4</v>
      </c>
      <c r="AT27" s="54">
        <v>4</v>
      </c>
      <c r="AU27" s="12"/>
      <c r="AV27" s="55"/>
      <c r="AW27" s="55"/>
      <c r="AX27" s="45">
        <v>1</v>
      </c>
      <c r="AY27" s="46"/>
      <c r="AZ27" s="54"/>
      <c r="BA27" s="12">
        <v>1</v>
      </c>
      <c r="BB27" s="12"/>
      <c r="BC27" s="52"/>
      <c r="BD27" s="47">
        <f t="shared" si="27"/>
        <v>17</v>
      </c>
      <c r="BE27" s="29">
        <v>12</v>
      </c>
      <c r="BF27" s="60"/>
      <c r="BG27" s="61">
        <v>8</v>
      </c>
      <c r="BH27" s="12"/>
      <c r="BI27" s="12"/>
      <c r="BJ27" s="12">
        <v>2</v>
      </c>
      <c r="BK27" s="52">
        <v>2</v>
      </c>
      <c r="BL27" s="67">
        <v>4</v>
      </c>
      <c r="BM27" s="75"/>
      <c r="BN27" s="59">
        <v>3</v>
      </c>
      <c r="BO27" s="12"/>
      <c r="BP27" s="12"/>
      <c r="BQ27" s="12">
        <v>1</v>
      </c>
      <c r="BR27" s="52"/>
      <c r="BS27" s="33">
        <v>1</v>
      </c>
      <c r="BT27" s="233"/>
      <c r="BU27" s="54"/>
      <c r="BV27" s="12"/>
      <c r="BW27" s="12"/>
      <c r="BX27" s="52">
        <v>1</v>
      </c>
      <c r="BY27" s="236">
        <f t="shared" si="0"/>
        <v>3</v>
      </c>
      <c r="BZ27" s="29">
        <v>2</v>
      </c>
      <c r="CA27" s="60"/>
      <c r="CB27" s="61">
        <v>2</v>
      </c>
      <c r="CC27" s="12"/>
      <c r="CD27" s="12"/>
      <c r="CE27" s="12"/>
      <c r="CF27" s="52"/>
      <c r="CG27" s="67">
        <v>1</v>
      </c>
      <c r="CH27" s="75"/>
      <c r="CI27" s="59">
        <v>1</v>
      </c>
      <c r="CJ27" s="12"/>
      <c r="CK27" s="12"/>
      <c r="CL27" s="12"/>
      <c r="CM27" s="52"/>
      <c r="CN27" s="33"/>
      <c r="CO27" s="46"/>
      <c r="CP27" s="233"/>
      <c r="CQ27" s="54"/>
      <c r="CR27" s="12"/>
      <c r="CS27" s="12"/>
      <c r="CT27" s="52"/>
      <c r="CU27" s="47">
        <f t="shared" si="4"/>
        <v>0</v>
      </c>
      <c r="CV27" s="29"/>
      <c r="CW27" s="60"/>
      <c r="CX27" s="61"/>
      <c r="CY27" s="12"/>
      <c r="CZ27" s="12"/>
      <c r="DA27" s="12"/>
      <c r="DB27" s="52"/>
      <c r="DC27" s="67"/>
      <c r="DD27" s="75"/>
      <c r="DE27" s="59"/>
      <c r="DF27" s="12"/>
      <c r="DG27" s="12"/>
      <c r="DH27" s="12"/>
      <c r="DI27" s="55"/>
      <c r="DJ27" s="45"/>
      <c r="DK27" s="46"/>
      <c r="DL27" s="233"/>
      <c r="DM27" s="54"/>
      <c r="DN27" s="12"/>
      <c r="DO27" s="12"/>
      <c r="DP27" s="52"/>
      <c r="DQ27" s="47">
        <f t="shared" si="28"/>
        <v>0</v>
      </c>
      <c r="DR27" s="48"/>
      <c r="DS27" s="242">
        <v>15</v>
      </c>
      <c r="DT27" s="269">
        <f t="shared" si="5"/>
        <v>10</v>
      </c>
      <c r="DU27" s="270">
        <f t="shared" si="6"/>
        <v>66.66666666666667</v>
      </c>
      <c r="DV27" s="269">
        <f t="shared" si="7"/>
        <v>0</v>
      </c>
      <c r="DW27" s="270">
        <f t="shared" si="8"/>
        <v>0</v>
      </c>
      <c r="DX27" s="269">
        <f t="shared" si="9"/>
        <v>5</v>
      </c>
      <c r="DY27" s="270">
        <f t="shared" si="10"/>
        <v>33.333333333333336</v>
      </c>
      <c r="DZ27" s="313">
        <v>4</v>
      </c>
      <c r="EA27" s="269">
        <f t="shared" si="11"/>
        <v>4</v>
      </c>
      <c r="EB27" s="303">
        <f t="shared" si="12"/>
        <v>100</v>
      </c>
      <c r="EC27" s="317">
        <f t="shared" si="13"/>
        <v>0</v>
      </c>
      <c r="ED27" s="321">
        <f t="shared" si="14"/>
        <v>0</v>
      </c>
      <c r="EE27" s="194">
        <f t="shared" si="15"/>
        <v>0</v>
      </c>
      <c r="EF27" s="288">
        <f t="shared" si="29"/>
        <v>0</v>
      </c>
      <c r="EG27" s="194">
        <v>1</v>
      </c>
      <c r="EH27" s="11">
        <f t="shared" si="16"/>
        <v>0</v>
      </c>
      <c r="EI27" s="239">
        <f t="shared" si="17"/>
        <v>0</v>
      </c>
      <c r="EJ27" s="465">
        <f t="shared" si="30"/>
        <v>0</v>
      </c>
      <c r="EK27" s="239">
        <f t="shared" si="18"/>
        <v>0</v>
      </c>
      <c r="EL27" s="465">
        <f t="shared" si="31"/>
        <v>1</v>
      </c>
      <c r="EM27" s="303">
        <f t="shared" si="19"/>
        <v>100</v>
      </c>
      <c r="EO27" s="242">
        <v>20</v>
      </c>
      <c r="EP27" s="300">
        <f t="shared" si="20"/>
        <v>14</v>
      </c>
      <c r="EQ27" s="291">
        <f t="shared" si="21"/>
        <v>70</v>
      </c>
      <c r="ER27" s="326">
        <f t="shared" si="22"/>
        <v>0</v>
      </c>
      <c r="ES27" s="321">
        <f t="shared" si="23"/>
        <v>0</v>
      </c>
      <c r="ET27" s="300">
        <f t="shared" si="24"/>
        <v>6</v>
      </c>
      <c r="EU27" s="291">
        <f t="shared" si="25"/>
        <v>30</v>
      </c>
      <c r="EV27" s="48"/>
    </row>
    <row r="28" spans="1:152" ht="15.75" customHeight="1">
      <c r="A28" s="49">
        <v>65</v>
      </c>
      <c r="B28" s="28" t="s">
        <v>30</v>
      </c>
      <c r="C28" s="8" t="s">
        <v>2</v>
      </c>
      <c r="D28" s="63">
        <v>12</v>
      </c>
      <c r="E28" s="51">
        <v>12</v>
      </c>
      <c r="F28" s="12"/>
      <c r="G28" s="12"/>
      <c r="H28" s="52"/>
      <c r="I28" s="53">
        <v>6</v>
      </c>
      <c r="J28" s="54">
        <v>6</v>
      </c>
      <c r="K28" s="12"/>
      <c r="L28" s="55"/>
      <c r="M28" s="55"/>
      <c r="N28" s="56">
        <v>2</v>
      </c>
      <c r="O28" s="51">
        <v>2</v>
      </c>
      <c r="P28" s="12"/>
      <c r="Q28" s="12"/>
      <c r="R28" s="52"/>
      <c r="S28" s="40">
        <f t="shared" si="26"/>
        <v>20</v>
      </c>
      <c r="T28" s="29">
        <v>12</v>
      </c>
      <c r="U28" s="60"/>
      <c r="V28" s="61"/>
      <c r="W28" s="12">
        <v>12</v>
      </c>
      <c r="X28" s="12"/>
      <c r="Y28" s="12"/>
      <c r="Z28" s="52"/>
      <c r="AA28" s="33">
        <f t="shared" si="1"/>
        <v>6</v>
      </c>
      <c r="AB28" s="54">
        <v>6</v>
      </c>
      <c r="AC28" s="12"/>
      <c r="AD28" s="55"/>
      <c r="AE28" s="55"/>
      <c r="AF28" s="59">
        <f t="shared" si="2"/>
        <v>2</v>
      </c>
      <c r="AG28" s="54">
        <v>2</v>
      </c>
      <c r="AH28" s="12"/>
      <c r="AI28" s="12"/>
      <c r="AJ28" s="52"/>
      <c r="AK28" s="40">
        <f t="shared" si="3"/>
        <v>20</v>
      </c>
      <c r="AL28" s="29">
        <v>12</v>
      </c>
      <c r="AM28" s="60"/>
      <c r="AN28" s="61"/>
      <c r="AO28" s="12">
        <v>11</v>
      </c>
      <c r="AP28" s="12"/>
      <c r="AQ28" s="12">
        <v>1</v>
      </c>
      <c r="AR28" s="52"/>
      <c r="AS28" s="33">
        <v>6</v>
      </c>
      <c r="AT28" s="54">
        <v>6</v>
      </c>
      <c r="AU28" s="12"/>
      <c r="AV28" s="55"/>
      <c r="AW28" s="55"/>
      <c r="AX28" s="45">
        <v>2</v>
      </c>
      <c r="AY28" s="46"/>
      <c r="AZ28" s="54">
        <v>1</v>
      </c>
      <c r="BA28" s="12">
        <v>1</v>
      </c>
      <c r="BB28" s="12"/>
      <c r="BC28" s="52"/>
      <c r="BD28" s="47">
        <f t="shared" si="27"/>
        <v>20</v>
      </c>
      <c r="BE28" s="29">
        <v>12</v>
      </c>
      <c r="BF28" s="60"/>
      <c r="BG28" s="61">
        <v>10</v>
      </c>
      <c r="BH28" s="12"/>
      <c r="BI28" s="12">
        <v>1</v>
      </c>
      <c r="BJ28" s="12">
        <v>1</v>
      </c>
      <c r="BK28" s="52"/>
      <c r="BL28" s="67">
        <v>6</v>
      </c>
      <c r="BM28" s="75"/>
      <c r="BN28" s="59">
        <v>5</v>
      </c>
      <c r="BO28" s="12"/>
      <c r="BP28" s="12">
        <v>1</v>
      </c>
      <c r="BQ28" s="12"/>
      <c r="BR28" s="52"/>
      <c r="BS28" s="33">
        <v>2</v>
      </c>
      <c r="BT28" s="233">
        <v>1</v>
      </c>
      <c r="BU28" s="54">
        <v>1</v>
      </c>
      <c r="BV28" s="12"/>
      <c r="BW28" s="12"/>
      <c r="BX28" s="52"/>
      <c r="BY28" s="236">
        <f t="shared" si="0"/>
        <v>4</v>
      </c>
      <c r="BZ28" s="29">
        <v>2</v>
      </c>
      <c r="CA28" s="60"/>
      <c r="CB28" s="61"/>
      <c r="CC28" s="12">
        <v>1</v>
      </c>
      <c r="CD28" s="12"/>
      <c r="CE28" s="12">
        <v>1</v>
      </c>
      <c r="CF28" s="52"/>
      <c r="CG28" s="67">
        <v>1</v>
      </c>
      <c r="CH28" s="75"/>
      <c r="CI28" s="59">
        <v>1</v>
      </c>
      <c r="CJ28" s="12"/>
      <c r="CK28" s="12"/>
      <c r="CL28" s="12"/>
      <c r="CM28" s="52"/>
      <c r="CN28" s="33">
        <v>1</v>
      </c>
      <c r="CO28" s="46"/>
      <c r="CP28" s="233"/>
      <c r="CQ28" s="54">
        <v>1</v>
      </c>
      <c r="CR28" s="12"/>
      <c r="CS28" s="12"/>
      <c r="CT28" s="52"/>
      <c r="CU28" s="47">
        <f t="shared" si="4"/>
        <v>3</v>
      </c>
      <c r="CV28" s="29">
        <v>2</v>
      </c>
      <c r="CW28" s="60"/>
      <c r="CX28" s="61"/>
      <c r="CY28" s="12"/>
      <c r="CZ28" s="12"/>
      <c r="DA28" s="12">
        <v>1</v>
      </c>
      <c r="DB28" s="52">
        <v>1</v>
      </c>
      <c r="DC28" s="67"/>
      <c r="DD28" s="75"/>
      <c r="DE28" s="59"/>
      <c r="DF28" s="12"/>
      <c r="DG28" s="12"/>
      <c r="DH28" s="12"/>
      <c r="DI28" s="55"/>
      <c r="DJ28" s="45">
        <v>1</v>
      </c>
      <c r="DK28" s="46"/>
      <c r="DL28" s="233">
        <v>1</v>
      </c>
      <c r="DM28" s="54"/>
      <c r="DN28" s="12"/>
      <c r="DO28" s="12"/>
      <c r="DP28" s="52"/>
      <c r="DQ28" s="47">
        <f t="shared" si="28"/>
        <v>1</v>
      </c>
      <c r="DR28" s="48"/>
      <c r="DS28" s="242">
        <v>12</v>
      </c>
      <c r="DT28" s="269">
        <f t="shared" si="5"/>
        <v>10</v>
      </c>
      <c r="DU28" s="270">
        <f t="shared" si="6"/>
        <v>83.33333333333333</v>
      </c>
      <c r="DV28" s="269">
        <f t="shared" si="7"/>
        <v>1</v>
      </c>
      <c r="DW28" s="270">
        <f t="shared" si="8"/>
        <v>8.333333333333334</v>
      </c>
      <c r="DX28" s="269">
        <f t="shared" si="9"/>
        <v>1</v>
      </c>
      <c r="DY28" s="270">
        <f t="shared" si="10"/>
        <v>8.333333333333334</v>
      </c>
      <c r="DZ28" s="313">
        <v>6</v>
      </c>
      <c r="EA28" s="269">
        <f t="shared" si="11"/>
        <v>6</v>
      </c>
      <c r="EB28" s="303">
        <f t="shared" si="12"/>
        <v>100</v>
      </c>
      <c r="EC28" s="317">
        <f t="shared" si="13"/>
        <v>0</v>
      </c>
      <c r="ED28" s="321">
        <f t="shared" si="14"/>
        <v>0</v>
      </c>
      <c r="EE28" s="194">
        <f t="shared" si="15"/>
        <v>0</v>
      </c>
      <c r="EF28" s="288">
        <f t="shared" si="29"/>
        <v>0</v>
      </c>
      <c r="EG28" s="194">
        <v>2</v>
      </c>
      <c r="EH28" s="11">
        <f t="shared" si="16"/>
        <v>2</v>
      </c>
      <c r="EI28" s="262">
        <f t="shared" si="17"/>
        <v>100</v>
      </c>
      <c r="EJ28" s="465">
        <f t="shared" si="30"/>
        <v>0</v>
      </c>
      <c r="EK28" s="239">
        <f t="shared" si="18"/>
        <v>0</v>
      </c>
      <c r="EL28" s="465">
        <f t="shared" si="31"/>
        <v>0</v>
      </c>
      <c r="EM28" s="291">
        <f t="shared" si="19"/>
        <v>0</v>
      </c>
      <c r="EO28" s="242">
        <v>20</v>
      </c>
      <c r="EP28" s="300">
        <f t="shared" si="20"/>
        <v>18</v>
      </c>
      <c r="EQ28" s="291">
        <f t="shared" si="21"/>
        <v>90</v>
      </c>
      <c r="ER28" s="326">
        <f t="shared" si="22"/>
        <v>1</v>
      </c>
      <c r="ES28" s="321">
        <f t="shared" si="23"/>
        <v>5</v>
      </c>
      <c r="ET28" s="300">
        <f t="shared" si="24"/>
        <v>1</v>
      </c>
      <c r="EU28" s="291">
        <f t="shared" si="25"/>
        <v>5</v>
      </c>
      <c r="EV28" s="48"/>
    </row>
    <row r="29" spans="1:152" s="3" customFormat="1" ht="15.75" customHeight="1">
      <c r="A29" s="305">
        <v>55</v>
      </c>
      <c r="B29" s="62" t="s">
        <v>31</v>
      </c>
      <c r="C29" s="306" t="s">
        <v>1</v>
      </c>
      <c r="D29" s="63">
        <v>16</v>
      </c>
      <c r="E29" s="51">
        <v>13</v>
      </c>
      <c r="F29" s="12"/>
      <c r="G29" s="12"/>
      <c r="H29" s="52">
        <v>3</v>
      </c>
      <c r="I29" s="53">
        <v>3</v>
      </c>
      <c r="J29" s="54">
        <v>2</v>
      </c>
      <c r="K29" s="12">
        <v>1</v>
      </c>
      <c r="L29" s="55"/>
      <c r="M29" s="55"/>
      <c r="N29" s="56">
        <v>1</v>
      </c>
      <c r="O29" s="51">
        <v>1</v>
      </c>
      <c r="P29" s="12"/>
      <c r="Q29" s="12"/>
      <c r="R29" s="52"/>
      <c r="S29" s="40">
        <f t="shared" si="26"/>
        <v>17</v>
      </c>
      <c r="T29" s="29">
        <v>13</v>
      </c>
      <c r="U29" s="60"/>
      <c r="V29" s="61"/>
      <c r="W29" s="12">
        <v>12</v>
      </c>
      <c r="X29" s="12">
        <v>1</v>
      </c>
      <c r="Y29" s="12"/>
      <c r="Z29" s="52"/>
      <c r="AA29" s="33">
        <f t="shared" si="1"/>
        <v>3</v>
      </c>
      <c r="AB29" s="54">
        <v>2</v>
      </c>
      <c r="AC29" s="12"/>
      <c r="AD29" s="55"/>
      <c r="AE29" s="55">
        <v>1</v>
      </c>
      <c r="AF29" s="59">
        <f t="shared" si="2"/>
        <v>1</v>
      </c>
      <c r="AG29" s="54">
        <v>1</v>
      </c>
      <c r="AH29" s="12"/>
      <c r="AI29" s="12"/>
      <c r="AJ29" s="52"/>
      <c r="AK29" s="40">
        <f t="shared" si="3"/>
        <v>16</v>
      </c>
      <c r="AL29" s="29">
        <v>13</v>
      </c>
      <c r="AM29" s="60"/>
      <c r="AN29" s="61"/>
      <c r="AO29" s="12">
        <v>12</v>
      </c>
      <c r="AP29" s="12"/>
      <c r="AQ29" s="12"/>
      <c r="AR29" s="52">
        <v>1</v>
      </c>
      <c r="AS29" s="33">
        <v>2</v>
      </c>
      <c r="AT29" s="54">
        <v>1</v>
      </c>
      <c r="AU29" s="12">
        <v>1</v>
      </c>
      <c r="AV29" s="55"/>
      <c r="AW29" s="55"/>
      <c r="AX29" s="45">
        <v>1</v>
      </c>
      <c r="AY29" s="46"/>
      <c r="AZ29" s="54">
        <v>1</v>
      </c>
      <c r="BA29" s="12"/>
      <c r="BB29" s="12"/>
      <c r="BC29" s="52"/>
      <c r="BD29" s="47">
        <f t="shared" si="27"/>
        <v>15</v>
      </c>
      <c r="BE29" s="29">
        <v>12</v>
      </c>
      <c r="BF29" s="60"/>
      <c r="BG29" s="61">
        <v>11</v>
      </c>
      <c r="BH29" s="12">
        <v>1</v>
      </c>
      <c r="BI29" s="12"/>
      <c r="BJ29" s="12"/>
      <c r="BK29" s="52"/>
      <c r="BL29" s="67">
        <v>2</v>
      </c>
      <c r="BM29" s="75"/>
      <c r="BN29" s="59">
        <v>1</v>
      </c>
      <c r="BO29" s="12"/>
      <c r="BP29" s="12">
        <v>1</v>
      </c>
      <c r="BQ29" s="12"/>
      <c r="BR29" s="52"/>
      <c r="BS29" s="33">
        <v>1</v>
      </c>
      <c r="BT29" s="233"/>
      <c r="BU29" s="54"/>
      <c r="BV29" s="12">
        <v>1</v>
      </c>
      <c r="BW29" s="12"/>
      <c r="BX29" s="52"/>
      <c r="BY29" s="236">
        <f t="shared" si="0"/>
        <v>3</v>
      </c>
      <c r="BZ29" s="29">
        <v>1</v>
      </c>
      <c r="CA29" s="60"/>
      <c r="CB29" s="61">
        <v>1</v>
      </c>
      <c r="CC29" s="12"/>
      <c r="CD29" s="12"/>
      <c r="CE29" s="12"/>
      <c r="CF29" s="52"/>
      <c r="CG29" s="67">
        <v>1</v>
      </c>
      <c r="CH29" s="75"/>
      <c r="CI29" s="59"/>
      <c r="CJ29" s="12"/>
      <c r="CK29" s="12">
        <v>1</v>
      </c>
      <c r="CL29" s="12"/>
      <c r="CM29" s="52"/>
      <c r="CN29" s="33">
        <v>1</v>
      </c>
      <c r="CO29" s="46"/>
      <c r="CP29" s="233"/>
      <c r="CQ29" s="54"/>
      <c r="CR29" s="12">
        <v>1</v>
      </c>
      <c r="CS29" s="12"/>
      <c r="CT29" s="52"/>
      <c r="CU29" s="47">
        <f t="shared" si="4"/>
        <v>2</v>
      </c>
      <c r="CV29" s="29"/>
      <c r="CW29" s="60"/>
      <c r="CX29" s="61"/>
      <c r="CY29" s="12"/>
      <c r="CZ29" s="12"/>
      <c r="DA29" s="12"/>
      <c r="DB29" s="52"/>
      <c r="DC29" s="67">
        <v>1</v>
      </c>
      <c r="DD29" s="75"/>
      <c r="DE29" s="59"/>
      <c r="DF29" s="12"/>
      <c r="DG29" s="12"/>
      <c r="DH29" s="12"/>
      <c r="DI29" s="55">
        <v>1</v>
      </c>
      <c r="DJ29" s="45">
        <v>1</v>
      </c>
      <c r="DK29" s="46"/>
      <c r="DL29" s="233"/>
      <c r="DM29" s="54"/>
      <c r="DN29" s="12">
        <v>1</v>
      </c>
      <c r="DO29" s="12"/>
      <c r="DP29" s="52"/>
      <c r="DQ29" s="47">
        <f t="shared" si="28"/>
        <v>1</v>
      </c>
      <c r="DR29" s="285"/>
      <c r="DS29" s="307">
        <v>16</v>
      </c>
      <c r="DT29" s="269">
        <f t="shared" si="5"/>
        <v>12</v>
      </c>
      <c r="DU29" s="308">
        <f t="shared" si="6"/>
        <v>75</v>
      </c>
      <c r="DV29" s="269">
        <f t="shared" si="7"/>
        <v>0</v>
      </c>
      <c r="DW29" s="308">
        <f t="shared" si="8"/>
        <v>0</v>
      </c>
      <c r="DX29" s="269">
        <f t="shared" si="9"/>
        <v>4</v>
      </c>
      <c r="DY29" s="308">
        <f t="shared" si="10"/>
        <v>25</v>
      </c>
      <c r="DZ29" s="314">
        <v>3</v>
      </c>
      <c r="EA29" s="269">
        <f t="shared" si="11"/>
        <v>1</v>
      </c>
      <c r="EB29" s="302">
        <f t="shared" si="12"/>
        <v>33.333333333333336</v>
      </c>
      <c r="EC29" s="317">
        <f t="shared" si="13"/>
        <v>0</v>
      </c>
      <c r="ED29" s="125">
        <f t="shared" si="14"/>
        <v>0</v>
      </c>
      <c r="EE29" s="194">
        <f t="shared" si="15"/>
        <v>2</v>
      </c>
      <c r="EF29" s="32">
        <f t="shared" si="29"/>
        <v>66.66666666666667</v>
      </c>
      <c r="EG29" s="51">
        <v>1</v>
      </c>
      <c r="EH29" s="11">
        <f t="shared" si="16"/>
        <v>0</v>
      </c>
      <c r="EI29" s="301">
        <f t="shared" si="17"/>
        <v>0</v>
      </c>
      <c r="EJ29" s="465">
        <f t="shared" si="30"/>
        <v>1</v>
      </c>
      <c r="EK29" s="309">
        <f t="shared" si="18"/>
        <v>100</v>
      </c>
      <c r="EL29" s="465">
        <f t="shared" si="31"/>
        <v>0</v>
      </c>
      <c r="EM29" s="302">
        <f t="shared" si="19"/>
        <v>0</v>
      </c>
      <c r="EO29" s="307">
        <v>20</v>
      </c>
      <c r="EP29" s="259">
        <f t="shared" si="20"/>
        <v>13</v>
      </c>
      <c r="EQ29" s="302">
        <f t="shared" si="21"/>
        <v>65</v>
      </c>
      <c r="ER29" s="327">
        <f t="shared" si="22"/>
        <v>1</v>
      </c>
      <c r="ES29" s="125">
        <f t="shared" si="23"/>
        <v>5</v>
      </c>
      <c r="ET29" s="259">
        <f t="shared" si="24"/>
        <v>6</v>
      </c>
      <c r="EU29" s="302">
        <f t="shared" si="25"/>
        <v>30</v>
      </c>
      <c r="EV29" s="48"/>
    </row>
    <row r="30" spans="1:152" ht="15.75" customHeight="1">
      <c r="A30" s="49">
        <v>66</v>
      </c>
      <c r="B30" s="28" t="s">
        <v>32</v>
      </c>
      <c r="C30" s="5" t="s">
        <v>2</v>
      </c>
      <c r="D30" s="50">
        <v>12</v>
      </c>
      <c r="E30" s="51">
        <v>10</v>
      </c>
      <c r="F30" s="12"/>
      <c r="G30" s="12">
        <v>1</v>
      </c>
      <c r="H30" s="52">
        <v>1</v>
      </c>
      <c r="I30" s="53">
        <v>5</v>
      </c>
      <c r="J30" s="54">
        <v>5</v>
      </c>
      <c r="K30" s="12"/>
      <c r="L30" s="55"/>
      <c r="M30" s="55"/>
      <c r="N30" s="56">
        <v>3</v>
      </c>
      <c r="O30" s="51">
        <v>3</v>
      </c>
      <c r="P30" s="12"/>
      <c r="Q30" s="12"/>
      <c r="R30" s="52"/>
      <c r="S30" s="40">
        <f t="shared" si="26"/>
        <v>19</v>
      </c>
      <c r="T30" s="29">
        <v>11</v>
      </c>
      <c r="U30" s="60"/>
      <c r="V30" s="61"/>
      <c r="W30" s="12">
        <v>10</v>
      </c>
      <c r="X30" s="12"/>
      <c r="Y30" s="12">
        <v>1</v>
      </c>
      <c r="Z30" s="52"/>
      <c r="AA30" s="33">
        <f t="shared" si="1"/>
        <v>5</v>
      </c>
      <c r="AB30" s="54">
        <v>5</v>
      </c>
      <c r="AC30" s="12"/>
      <c r="AD30" s="55"/>
      <c r="AE30" s="55"/>
      <c r="AF30" s="59">
        <f t="shared" si="2"/>
        <v>3</v>
      </c>
      <c r="AG30" s="54">
        <v>3</v>
      </c>
      <c r="AH30" s="12"/>
      <c r="AI30" s="12"/>
      <c r="AJ30" s="52"/>
      <c r="AK30" s="40">
        <f t="shared" si="3"/>
        <v>19</v>
      </c>
      <c r="AL30" s="29">
        <v>11</v>
      </c>
      <c r="AM30" s="60"/>
      <c r="AN30" s="61"/>
      <c r="AO30" s="12">
        <v>10</v>
      </c>
      <c r="AP30" s="12"/>
      <c r="AQ30" s="12">
        <v>1</v>
      </c>
      <c r="AR30" s="52"/>
      <c r="AS30" s="33">
        <v>5</v>
      </c>
      <c r="AT30" s="54">
        <v>4</v>
      </c>
      <c r="AU30" s="12">
        <v>1</v>
      </c>
      <c r="AV30" s="55"/>
      <c r="AW30" s="55"/>
      <c r="AX30" s="45">
        <v>3</v>
      </c>
      <c r="AY30" s="46"/>
      <c r="AZ30" s="54">
        <v>3</v>
      </c>
      <c r="BA30" s="12"/>
      <c r="BB30" s="12"/>
      <c r="BC30" s="52"/>
      <c r="BD30" s="47">
        <f t="shared" si="27"/>
        <v>19</v>
      </c>
      <c r="BE30" s="29">
        <v>11</v>
      </c>
      <c r="BF30" s="60"/>
      <c r="BG30" s="61">
        <v>10</v>
      </c>
      <c r="BH30" s="12"/>
      <c r="BI30" s="12"/>
      <c r="BJ30" s="12"/>
      <c r="BK30" s="52">
        <v>1</v>
      </c>
      <c r="BL30" s="67">
        <v>5</v>
      </c>
      <c r="BM30" s="75"/>
      <c r="BN30" s="59">
        <v>4</v>
      </c>
      <c r="BO30" s="12"/>
      <c r="BP30" s="12"/>
      <c r="BQ30" s="12"/>
      <c r="BR30" s="52">
        <v>1</v>
      </c>
      <c r="BS30" s="33">
        <v>3</v>
      </c>
      <c r="BT30" s="233">
        <v>2</v>
      </c>
      <c r="BU30" s="54"/>
      <c r="BV30" s="12">
        <v>1</v>
      </c>
      <c r="BW30" s="12"/>
      <c r="BX30" s="52"/>
      <c r="BY30" s="236">
        <f t="shared" si="0"/>
        <v>1</v>
      </c>
      <c r="BZ30" s="29"/>
      <c r="CA30" s="60"/>
      <c r="CB30" s="61"/>
      <c r="CC30" s="12"/>
      <c r="CD30" s="12"/>
      <c r="CE30" s="12"/>
      <c r="CF30" s="52"/>
      <c r="CG30" s="67"/>
      <c r="CH30" s="75"/>
      <c r="CI30" s="59"/>
      <c r="CJ30" s="12"/>
      <c r="CK30" s="12"/>
      <c r="CL30" s="12"/>
      <c r="CM30" s="52"/>
      <c r="CN30" s="33">
        <v>1</v>
      </c>
      <c r="CO30" s="46"/>
      <c r="CP30" s="233"/>
      <c r="CQ30" s="54"/>
      <c r="CR30" s="12">
        <v>1</v>
      </c>
      <c r="CS30" s="12"/>
      <c r="CT30" s="52"/>
      <c r="CU30" s="47">
        <f t="shared" si="4"/>
        <v>1</v>
      </c>
      <c r="CV30" s="29"/>
      <c r="CW30" s="60"/>
      <c r="CX30" s="61"/>
      <c r="CY30" s="12"/>
      <c r="CZ30" s="12"/>
      <c r="DA30" s="12"/>
      <c r="DB30" s="52"/>
      <c r="DC30" s="67"/>
      <c r="DD30" s="75"/>
      <c r="DE30" s="59"/>
      <c r="DF30" s="12"/>
      <c r="DG30" s="12"/>
      <c r="DH30" s="12"/>
      <c r="DI30" s="55"/>
      <c r="DJ30" s="45">
        <v>1</v>
      </c>
      <c r="DK30" s="46"/>
      <c r="DL30" s="233">
        <v>1</v>
      </c>
      <c r="DM30" s="54"/>
      <c r="DN30" s="12"/>
      <c r="DO30" s="12"/>
      <c r="DP30" s="52"/>
      <c r="DQ30" s="47">
        <f t="shared" si="28"/>
        <v>0</v>
      </c>
      <c r="DR30" s="48"/>
      <c r="DS30" s="242">
        <v>12</v>
      </c>
      <c r="DT30" s="269">
        <f t="shared" si="5"/>
        <v>10</v>
      </c>
      <c r="DU30" s="270">
        <f t="shared" si="6"/>
        <v>83.33333333333333</v>
      </c>
      <c r="DV30" s="269">
        <f t="shared" si="7"/>
        <v>0</v>
      </c>
      <c r="DW30" s="270">
        <f t="shared" si="8"/>
        <v>0</v>
      </c>
      <c r="DX30" s="269">
        <f t="shared" si="9"/>
        <v>2</v>
      </c>
      <c r="DY30" s="270">
        <f t="shared" si="10"/>
        <v>16.666666666666668</v>
      </c>
      <c r="DZ30" s="313">
        <v>5</v>
      </c>
      <c r="EA30" s="269">
        <f t="shared" si="11"/>
        <v>4</v>
      </c>
      <c r="EB30" s="291">
        <f t="shared" si="12"/>
        <v>80</v>
      </c>
      <c r="EC30" s="317">
        <f t="shared" si="13"/>
        <v>0</v>
      </c>
      <c r="ED30" s="321">
        <f t="shared" si="14"/>
        <v>0</v>
      </c>
      <c r="EE30" s="194">
        <f t="shared" si="15"/>
        <v>1</v>
      </c>
      <c r="EF30" s="290">
        <f t="shared" si="29"/>
        <v>20</v>
      </c>
      <c r="EG30" s="194">
        <v>3</v>
      </c>
      <c r="EH30" s="11">
        <f t="shared" si="16"/>
        <v>3</v>
      </c>
      <c r="EI30" s="262">
        <f t="shared" si="17"/>
        <v>100</v>
      </c>
      <c r="EJ30" s="465">
        <f t="shared" si="30"/>
        <v>0</v>
      </c>
      <c r="EK30" s="239">
        <f t="shared" si="18"/>
        <v>0</v>
      </c>
      <c r="EL30" s="465">
        <f t="shared" si="31"/>
        <v>0</v>
      </c>
      <c r="EM30" s="291">
        <f t="shared" si="19"/>
        <v>0</v>
      </c>
      <c r="EO30" s="242">
        <v>20</v>
      </c>
      <c r="EP30" s="300">
        <f t="shared" si="20"/>
        <v>17</v>
      </c>
      <c r="EQ30" s="291">
        <f t="shared" si="21"/>
        <v>85</v>
      </c>
      <c r="ER30" s="326">
        <f t="shared" si="22"/>
        <v>0</v>
      </c>
      <c r="ES30" s="321">
        <f t="shared" si="23"/>
        <v>0</v>
      </c>
      <c r="ET30" s="300">
        <f t="shared" si="24"/>
        <v>3</v>
      </c>
      <c r="EU30" s="291">
        <f t="shared" si="25"/>
        <v>15</v>
      </c>
      <c r="EV30" s="48"/>
    </row>
    <row r="31" spans="1:152" ht="15.75" customHeight="1">
      <c r="A31" s="49">
        <v>89</v>
      </c>
      <c r="B31" s="28" t="s">
        <v>82</v>
      </c>
      <c r="C31" s="8" t="s">
        <v>1</v>
      </c>
      <c r="D31" s="63">
        <v>22</v>
      </c>
      <c r="E31" s="51">
        <v>18</v>
      </c>
      <c r="F31" s="217">
        <v>1</v>
      </c>
      <c r="G31" s="12">
        <v>1</v>
      </c>
      <c r="H31" s="52">
        <v>2</v>
      </c>
      <c r="I31" s="53">
        <v>7</v>
      </c>
      <c r="J31" s="54">
        <v>7</v>
      </c>
      <c r="K31" s="12"/>
      <c r="L31" s="55"/>
      <c r="M31" s="55"/>
      <c r="N31" s="56">
        <v>2</v>
      </c>
      <c r="O31" s="51">
        <v>2</v>
      </c>
      <c r="P31" s="12"/>
      <c r="Q31" s="12"/>
      <c r="R31" s="52"/>
      <c r="S31" s="40">
        <f t="shared" si="26"/>
        <v>28</v>
      </c>
      <c r="T31" s="29">
        <v>19</v>
      </c>
      <c r="U31" s="60"/>
      <c r="V31" s="61"/>
      <c r="W31" s="12">
        <v>18</v>
      </c>
      <c r="X31" s="12"/>
      <c r="Y31" s="12">
        <v>1</v>
      </c>
      <c r="Z31" s="52"/>
      <c r="AA31" s="33">
        <f t="shared" si="1"/>
        <v>7</v>
      </c>
      <c r="AB31" s="54">
        <v>7</v>
      </c>
      <c r="AC31" s="12"/>
      <c r="AD31" s="55"/>
      <c r="AE31" s="55"/>
      <c r="AF31" s="59">
        <f t="shared" si="2"/>
        <v>2</v>
      </c>
      <c r="AG31" s="54">
        <v>2</v>
      </c>
      <c r="AH31" s="12"/>
      <c r="AI31" s="12"/>
      <c r="AJ31" s="52"/>
      <c r="AK31" s="40">
        <f t="shared" si="3"/>
        <v>28</v>
      </c>
      <c r="AL31" s="29">
        <v>19</v>
      </c>
      <c r="AM31" s="60"/>
      <c r="AN31" s="61"/>
      <c r="AO31" s="12">
        <v>15</v>
      </c>
      <c r="AP31" s="12">
        <v>2</v>
      </c>
      <c r="AQ31" s="12">
        <v>2</v>
      </c>
      <c r="AR31" s="52"/>
      <c r="AS31" s="33">
        <v>7</v>
      </c>
      <c r="AT31" s="54">
        <v>4</v>
      </c>
      <c r="AU31" s="12">
        <v>3</v>
      </c>
      <c r="AV31" s="55"/>
      <c r="AW31" s="55"/>
      <c r="AX31" s="45">
        <v>2</v>
      </c>
      <c r="AY31" s="46"/>
      <c r="AZ31" s="54">
        <v>2</v>
      </c>
      <c r="BA31" s="12"/>
      <c r="BB31" s="12"/>
      <c r="BC31" s="52"/>
      <c r="BD31" s="47">
        <f t="shared" si="27"/>
        <v>28</v>
      </c>
      <c r="BE31" s="29">
        <v>19</v>
      </c>
      <c r="BF31" s="60"/>
      <c r="BG31" s="61">
        <v>11</v>
      </c>
      <c r="BH31" s="12">
        <v>4</v>
      </c>
      <c r="BI31" s="12"/>
      <c r="BJ31" s="12">
        <v>4</v>
      </c>
      <c r="BK31" s="52"/>
      <c r="BL31" s="67">
        <v>7</v>
      </c>
      <c r="BM31" s="75"/>
      <c r="BN31" s="59">
        <v>4</v>
      </c>
      <c r="BO31" s="12">
        <v>2</v>
      </c>
      <c r="BP31" s="12">
        <v>1</v>
      </c>
      <c r="BQ31" s="12"/>
      <c r="BR31" s="52"/>
      <c r="BS31" s="33">
        <v>2</v>
      </c>
      <c r="BT31" s="233">
        <v>2</v>
      </c>
      <c r="BU31" s="54"/>
      <c r="BV31" s="12"/>
      <c r="BW31" s="12"/>
      <c r="BX31" s="52"/>
      <c r="BY31" s="236">
        <f t="shared" si="0"/>
        <v>11</v>
      </c>
      <c r="BZ31" s="29">
        <v>8</v>
      </c>
      <c r="CA31" s="60"/>
      <c r="CB31" s="61">
        <v>4</v>
      </c>
      <c r="CC31" s="12">
        <v>1</v>
      </c>
      <c r="CD31" s="12"/>
      <c r="CE31" s="12">
        <v>3</v>
      </c>
      <c r="CF31" s="52"/>
      <c r="CG31" s="67">
        <v>3</v>
      </c>
      <c r="CH31" s="75"/>
      <c r="CI31" s="59">
        <v>2</v>
      </c>
      <c r="CJ31" s="12"/>
      <c r="CK31" s="12"/>
      <c r="CL31" s="12"/>
      <c r="CM31" s="52">
        <v>1</v>
      </c>
      <c r="CN31" s="33"/>
      <c r="CO31" s="46"/>
      <c r="CP31" s="233"/>
      <c r="CQ31" s="54"/>
      <c r="CR31" s="12"/>
      <c r="CS31" s="12"/>
      <c r="CT31" s="52"/>
      <c r="CU31" s="47">
        <f t="shared" si="4"/>
        <v>4</v>
      </c>
      <c r="CV31" s="29">
        <v>4</v>
      </c>
      <c r="CW31" s="60"/>
      <c r="CX31" s="61">
        <v>1</v>
      </c>
      <c r="CY31" s="12"/>
      <c r="CZ31" s="12">
        <v>1</v>
      </c>
      <c r="DA31" s="12">
        <v>2</v>
      </c>
      <c r="DB31" s="52"/>
      <c r="DC31" s="67"/>
      <c r="DD31" s="75"/>
      <c r="DE31" s="59"/>
      <c r="DF31" s="12"/>
      <c r="DG31" s="12"/>
      <c r="DH31" s="12"/>
      <c r="DI31" s="55"/>
      <c r="DJ31" s="45"/>
      <c r="DK31" s="46"/>
      <c r="DL31" s="233"/>
      <c r="DM31" s="54"/>
      <c r="DN31" s="12"/>
      <c r="DO31" s="12"/>
      <c r="DP31" s="52"/>
      <c r="DQ31" s="47">
        <f t="shared" si="28"/>
        <v>3</v>
      </c>
      <c r="DR31" s="48"/>
      <c r="DS31" s="242">
        <v>22</v>
      </c>
      <c r="DT31" s="269">
        <f t="shared" si="5"/>
        <v>17</v>
      </c>
      <c r="DU31" s="270">
        <f t="shared" si="6"/>
        <v>77.27272727272727</v>
      </c>
      <c r="DV31" s="269">
        <f t="shared" si="7"/>
        <v>3</v>
      </c>
      <c r="DW31" s="270">
        <f t="shared" si="8"/>
        <v>13.636363636363637</v>
      </c>
      <c r="DX31" s="269">
        <f t="shared" si="9"/>
        <v>2</v>
      </c>
      <c r="DY31" s="270">
        <f t="shared" si="10"/>
        <v>9.090909090909092</v>
      </c>
      <c r="DZ31" s="313">
        <v>7</v>
      </c>
      <c r="EA31" s="269">
        <f t="shared" si="11"/>
        <v>6</v>
      </c>
      <c r="EB31" s="291">
        <f t="shared" si="12"/>
        <v>85.71428571428571</v>
      </c>
      <c r="EC31" s="317">
        <f t="shared" si="13"/>
        <v>0</v>
      </c>
      <c r="ED31" s="321">
        <f t="shared" si="14"/>
        <v>0</v>
      </c>
      <c r="EE31" s="194">
        <f t="shared" si="15"/>
        <v>1</v>
      </c>
      <c r="EF31" s="288">
        <f t="shared" si="29"/>
        <v>14.285714285714286</v>
      </c>
      <c r="EG31" s="194">
        <v>2</v>
      </c>
      <c r="EH31" s="11">
        <f t="shared" si="16"/>
        <v>2</v>
      </c>
      <c r="EI31" s="262">
        <f t="shared" si="17"/>
        <v>100</v>
      </c>
      <c r="EJ31" s="465">
        <f t="shared" si="30"/>
        <v>0</v>
      </c>
      <c r="EK31" s="239">
        <f t="shared" si="18"/>
        <v>0</v>
      </c>
      <c r="EL31" s="465">
        <f t="shared" si="31"/>
        <v>0</v>
      </c>
      <c r="EM31" s="291">
        <f t="shared" si="19"/>
        <v>0</v>
      </c>
      <c r="EO31" s="242">
        <v>31</v>
      </c>
      <c r="EP31" s="300">
        <f t="shared" si="20"/>
        <v>25</v>
      </c>
      <c r="EQ31" s="291">
        <f t="shared" si="21"/>
        <v>80.64516129032258</v>
      </c>
      <c r="ER31" s="326">
        <f t="shared" si="22"/>
        <v>3</v>
      </c>
      <c r="ES31" s="321">
        <f t="shared" si="23"/>
        <v>9.67741935483871</v>
      </c>
      <c r="ET31" s="300">
        <f t="shared" si="24"/>
        <v>3</v>
      </c>
      <c r="EU31" s="291">
        <f t="shared" si="25"/>
        <v>9.67741935483871</v>
      </c>
      <c r="EV31" s="48"/>
    </row>
    <row r="32" spans="1:152" ht="15.75" customHeight="1">
      <c r="A32" s="49">
        <v>88</v>
      </c>
      <c r="B32" s="28" t="s">
        <v>83</v>
      </c>
      <c r="C32" s="5" t="s">
        <v>1</v>
      </c>
      <c r="D32" s="50">
        <v>13</v>
      </c>
      <c r="E32" s="51">
        <v>11</v>
      </c>
      <c r="F32" s="12"/>
      <c r="G32" s="12"/>
      <c r="H32" s="52">
        <v>2</v>
      </c>
      <c r="I32" s="53">
        <v>6</v>
      </c>
      <c r="J32" s="54">
        <v>6</v>
      </c>
      <c r="K32" s="12"/>
      <c r="L32" s="55"/>
      <c r="M32" s="55"/>
      <c r="N32" s="56">
        <v>1</v>
      </c>
      <c r="O32" s="51">
        <v>1</v>
      </c>
      <c r="P32" s="12"/>
      <c r="Q32" s="12"/>
      <c r="R32" s="52"/>
      <c r="S32" s="40">
        <f t="shared" si="26"/>
        <v>18</v>
      </c>
      <c r="T32" s="29">
        <v>11</v>
      </c>
      <c r="U32" s="60"/>
      <c r="V32" s="61"/>
      <c r="W32" s="12">
        <v>11</v>
      </c>
      <c r="X32" s="12"/>
      <c r="Y32" s="12"/>
      <c r="Z32" s="52"/>
      <c r="AA32" s="33">
        <f t="shared" si="1"/>
        <v>6</v>
      </c>
      <c r="AB32" s="54">
        <v>6</v>
      </c>
      <c r="AC32" s="12"/>
      <c r="AD32" s="55"/>
      <c r="AE32" s="55"/>
      <c r="AF32" s="59">
        <f t="shared" si="2"/>
        <v>1</v>
      </c>
      <c r="AG32" s="54">
        <v>1</v>
      </c>
      <c r="AH32" s="12"/>
      <c r="AI32" s="12"/>
      <c r="AJ32" s="52"/>
      <c r="AK32" s="40">
        <f t="shared" si="3"/>
        <v>18</v>
      </c>
      <c r="AL32" s="29">
        <v>11</v>
      </c>
      <c r="AM32" s="60"/>
      <c r="AN32" s="61"/>
      <c r="AO32" s="12">
        <v>10</v>
      </c>
      <c r="AP32" s="12"/>
      <c r="AQ32" s="12">
        <v>1</v>
      </c>
      <c r="AR32" s="52"/>
      <c r="AS32" s="33">
        <v>6</v>
      </c>
      <c r="AT32" s="54">
        <v>5</v>
      </c>
      <c r="AU32" s="12">
        <v>1</v>
      </c>
      <c r="AV32" s="55"/>
      <c r="AW32" s="55"/>
      <c r="AX32" s="45">
        <v>1</v>
      </c>
      <c r="AY32" s="46"/>
      <c r="AZ32" s="54"/>
      <c r="BA32" s="12">
        <v>1</v>
      </c>
      <c r="BB32" s="12"/>
      <c r="BC32" s="52"/>
      <c r="BD32" s="47">
        <f t="shared" si="27"/>
        <v>18</v>
      </c>
      <c r="BE32" s="29">
        <v>11</v>
      </c>
      <c r="BF32" s="60"/>
      <c r="BG32" s="61">
        <v>4</v>
      </c>
      <c r="BH32" s="12">
        <v>1</v>
      </c>
      <c r="BI32" s="12"/>
      <c r="BJ32" s="12">
        <v>6</v>
      </c>
      <c r="BK32" s="52"/>
      <c r="BL32" s="67">
        <v>6</v>
      </c>
      <c r="BM32" s="75"/>
      <c r="BN32" s="59">
        <v>2</v>
      </c>
      <c r="BO32" s="12"/>
      <c r="BP32" s="12">
        <v>4</v>
      </c>
      <c r="BQ32" s="12"/>
      <c r="BR32" s="52"/>
      <c r="BS32" s="33">
        <v>1</v>
      </c>
      <c r="BT32" s="233"/>
      <c r="BU32" s="54">
        <v>1</v>
      </c>
      <c r="BV32" s="12"/>
      <c r="BW32" s="12"/>
      <c r="BX32" s="52"/>
      <c r="BY32" s="236">
        <f t="shared" si="0"/>
        <v>12</v>
      </c>
      <c r="BZ32" s="29">
        <v>7</v>
      </c>
      <c r="CA32" s="60"/>
      <c r="CB32" s="61">
        <v>7</v>
      </c>
      <c r="CC32" s="12"/>
      <c r="CD32" s="12"/>
      <c r="CE32" s="12"/>
      <c r="CF32" s="52"/>
      <c r="CG32" s="67">
        <v>4</v>
      </c>
      <c r="CH32" s="75"/>
      <c r="CI32" s="59">
        <v>1</v>
      </c>
      <c r="CJ32" s="12"/>
      <c r="CK32" s="12">
        <v>2</v>
      </c>
      <c r="CL32" s="12"/>
      <c r="CM32" s="52">
        <v>1</v>
      </c>
      <c r="CN32" s="33">
        <v>1</v>
      </c>
      <c r="CO32" s="46"/>
      <c r="CP32" s="233">
        <v>1</v>
      </c>
      <c r="CQ32" s="54"/>
      <c r="CR32" s="12"/>
      <c r="CS32" s="12"/>
      <c r="CT32" s="52"/>
      <c r="CU32" s="47">
        <f t="shared" si="4"/>
        <v>2</v>
      </c>
      <c r="CV32" s="29"/>
      <c r="CW32" s="60"/>
      <c r="CX32" s="61"/>
      <c r="CY32" s="12"/>
      <c r="CZ32" s="12"/>
      <c r="DA32" s="12"/>
      <c r="DB32" s="52"/>
      <c r="DC32" s="67">
        <v>2</v>
      </c>
      <c r="DD32" s="75"/>
      <c r="DE32" s="59">
        <v>2</v>
      </c>
      <c r="DF32" s="12"/>
      <c r="DG32" s="12"/>
      <c r="DH32" s="12"/>
      <c r="DI32" s="55"/>
      <c r="DJ32" s="45"/>
      <c r="DK32" s="46"/>
      <c r="DL32" s="233"/>
      <c r="DM32" s="54"/>
      <c r="DN32" s="12"/>
      <c r="DO32" s="12"/>
      <c r="DP32" s="52"/>
      <c r="DQ32" s="47">
        <f t="shared" si="28"/>
        <v>0</v>
      </c>
      <c r="DR32" s="48"/>
      <c r="DS32" s="242">
        <v>13</v>
      </c>
      <c r="DT32" s="269">
        <f t="shared" si="5"/>
        <v>11</v>
      </c>
      <c r="DU32" s="270">
        <f t="shared" si="6"/>
        <v>84.61538461538461</v>
      </c>
      <c r="DV32" s="269">
        <f t="shared" si="7"/>
        <v>0</v>
      </c>
      <c r="DW32" s="270">
        <f t="shared" si="8"/>
        <v>0</v>
      </c>
      <c r="DX32" s="269">
        <f t="shared" si="9"/>
        <v>2</v>
      </c>
      <c r="DY32" s="270">
        <f t="shared" si="10"/>
        <v>15.384615384615385</v>
      </c>
      <c r="DZ32" s="313">
        <v>6</v>
      </c>
      <c r="EA32" s="269">
        <f t="shared" si="11"/>
        <v>5</v>
      </c>
      <c r="EB32" s="291">
        <f t="shared" si="12"/>
        <v>83.33333333333333</v>
      </c>
      <c r="EC32" s="317">
        <f t="shared" si="13"/>
        <v>0</v>
      </c>
      <c r="ED32" s="321">
        <f t="shared" si="14"/>
        <v>0</v>
      </c>
      <c r="EE32" s="194">
        <f t="shared" si="15"/>
        <v>1</v>
      </c>
      <c r="EF32" s="288">
        <f t="shared" si="29"/>
        <v>16.666666666666668</v>
      </c>
      <c r="EG32" s="194">
        <v>1</v>
      </c>
      <c r="EH32" s="11">
        <f t="shared" si="16"/>
        <v>1</v>
      </c>
      <c r="EI32" s="262">
        <f t="shared" si="17"/>
        <v>100</v>
      </c>
      <c r="EJ32" s="465">
        <f t="shared" si="30"/>
        <v>0</v>
      </c>
      <c r="EK32" s="239">
        <f t="shared" si="18"/>
        <v>0</v>
      </c>
      <c r="EL32" s="465">
        <f t="shared" si="31"/>
        <v>0</v>
      </c>
      <c r="EM32" s="291">
        <f t="shared" si="19"/>
        <v>0</v>
      </c>
      <c r="EO32" s="242">
        <v>20</v>
      </c>
      <c r="EP32" s="300">
        <f t="shared" si="20"/>
        <v>17</v>
      </c>
      <c r="EQ32" s="291">
        <f t="shared" si="21"/>
        <v>85</v>
      </c>
      <c r="ER32" s="326">
        <f t="shared" si="22"/>
        <v>0</v>
      </c>
      <c r="ES32" s="321">
        <f t="shared" si="23"/>
        <v>0</v>
      </c>
      <c r="ET32" s="300">
        <f t="shared" si="24"/>
        <v>3</v>
      </c>
      <c r="EU32" s="291">
        <f t="shared" si="25"/>
        <v>15</v>
      </c>
      <c r="EV32" s="48"/>
    </row>
    <row r="33" spans="1:152" s="65" customFormat="1" ht="15.75" customHeight="1">
      <c r="A33" s="49">
        <v>15</v>
      </c>
      <c r="B33" s="28" t="s">
        <v>34</v>
      </c>
      <c r="C33" s="5" t="s">
        <v>1</v>
      </c>
      <c r="D33" s="50">
        <v>98</v>
      </c>
      <c r="E33" s="51">
        <v>91</v>
      </c>
      <c r="F33" s="12"/>
      <c r="G33" s="12">
        <v>3</v>
      </c>
      <c r="H33" s="52">
        <v>4</v>
      </c>
      <c r="I33" s="53">
        <v>18</v>
      </c>
      <c r="J33" s="51">
        <v>18</v>
      </c>
      <c r="K33" s="12"/>
      <c r="L33" s="55"/>
      <c r="M33" s="52"/>
      <c r="N33" s="56">
        <v>4</v>
      </c>
      <c r="O33" s="51">
        <v>4</v>
      </c>
      <c r="P33" s="12"/>
      <c r="Q33" s="12"/>
      <c r="R33" s="52"/>
      <c r="S33" s="40">
        <f t="shared" si="26"/>
        <v>116</v>
      </c>
      <c r="T33" s="29">
        <v>94</v>
      </c>
      <c r="U33" s="60"/>
      <c r="V33" s="61"/>
      <c r="W33" s="12">
        <v>90</v>
      </c>
      <c r="X33" s="12"/>
      <c r="Y33" s="12">
        <v>3</v>
      </c>
      <c r="Z33" s="52">
        <v>1</v>
      </c>
      <c r="AA33" s="33">
        <f t="shared" si="1"/>
        <v>18</v>
      </c>
      <c r="AB33" s="51">
        <v>18</v>
      </c>
      <c r="AC33" s="12"/>
      <c r="AD33" s="55"/>
      <c r="AE33" s="55"/>
      <c r="AF33" s="59">
        <f t="shared" si="2"/>
        <v>4</v>
      </c>
      <c r="AG33" s="54">
        <v>4</v>
      </c>
      <c r="AH33" s="12"/>
      <c r="AI33" s="12"/>
      <c r="AJ33" s="52"/>
      <c r="AK33" s="40">
        <f t="shared" si="3"/>
        <v>115</v>
      </c>
      <c r="AL33" s="29">
        <v>93</v>
      </c>
      <c r="AM33" s="60"/>
      <c r="AN33" s="61"/>
      <c r="AO33" s="12">
        <v>90</v>
      </c>
      <c r="AP33" s="12"/>
      <c r="AQ33" s="12">
        <v>1</v>
      </c>
      <c r="AR33" s="52">
        <v>2</v>
      </c>
      <c r="AS33" s="64">
        <v>18</v>
      </c>
      <c r="AT33" s="51">
        <v>18</v>
      </c>
      <c r="AU33" s="12"/>
      <c r="AV33" s="55"/>
      <c r="AW33" s="55"/>
      <c r="AX33" s="45">
        <v>4</v>
      </c>
      <c r="AY33" s="46"/>
      <c r="AZ33" s="54">
        <v>4</v>
      </c>
      <c r="BA33" s="12"/>
      <c r="BB33" s="12"/>
      <c r="BC33" s="52"/>
      <c r="BD33" s="47">
        <f t="shared" si="27"/>
        <v>113</v>
      </c>
      <c r="BE33" s="29">
        <v>91</v>
      </c>
      <c r="BF33" s="60"/>
      <c r="BG33" s="61"/>
      <c r="BH33" s="12">
        <v>86</v>
      </c>
      <c r="BI33" s="12">
        <v>2</v>
      </c>
      <c r="BJ33" s="12">
        <v>2</v>
      </c>
      <c r="BK33" s="52">
        <v>1</v>
      </c>
      <c r="BL33" s="219">
        <v>18</v>
      </c>
      <c r="BM33" s="227"/>
      <c r="BN33" s="224"/>
      <c r="BO33" s="12">
        <v>17</v>
      </c>
      <c r="BP33" s="12"/>
      <c r="BQ33" s="12"/>
      <c r="BR33" s="52">
        <v>1</v>
      </c>
      <c r="BS33" s="33">
        <v>4</v>
      </c>
      <c r="BT33" s="233"/>
      <c r="BU33" s="54">
        <v>3</v>
      </c>
      <c r="BV33" s="12"/>
      <c r="BW33" s="12">
        <v>1</v>
      </c>
      <c r="BX33" s="52"/>
      <c r="BY33" s="236">
        <f t="shared" si="0"/>
        <v>111</v>
      </c>
      <c r="BZ33" s="29">
        <v>90</v>
      </c>
      <c r="CA33" s="60"/>
      <c r="CB33" s="61">
        <v>82</v>
      </c>
      <c r="CC33" s="12">
        <v>3</v>
      </c>
      <c r="CD33" s="12"/>
      <c r="CE33" s="12">
        <v>3</v>
      </c>
      <c r="CF33" s="52">
        <v>2</v>
      </c>
      <c r="CG33" s="67">
        <v>17</v>
      </c>
      <c r="CH33" s="227"/>
      <c r="CI33" s="224">
        <v>17</v>
      </c>
      <c r="CJ33" s="12"/>
      <c r="CK33" s="12"/>
      <c r="CL33" s="12"/>
      <c r="CM33" s="52"/>
      <c r="CN33" s="33">
        <v>4</v>
      </c>
      <c r="CO33" s="46"/>
      <c r="CP33" s="233">
        <v>3</v>
      </c>
      <c r="CQ33" s="54"/>
      <c r="CR33" s="12">
        <v>1</v>
      </c>
      <c r="CS33" s="12"/>
      <c r="CT33" s="52"/>
      <c r="CU33" s="47">
        <f t="shared" si="4"/>
        <v>7</v>
      </c>
      <c r="CV33" s="29">
        <v>6</v>
      </c>
      <c r="CW33" s="60"/>
      <c r="CX33" s="61">
        <v>2</v>
      </c>
      <c r="CY33" s="12">
        <v>1</v>
      </c>
      <c r="CZ33" s="12"/>
      <c r="DA33" s="12">
        <v>1</v>
      </c>
      <c r="DB33" s="52">
        <v>2</v>
      </c>
      <c r="DC33" s="67"/>
      <c r="DD33" s="227"/>
      <c r="DE33" s="224"/>
      <c r="DF33" s="12"/>
      <c r="DG33" s="12"/>
      <c r="DH33" s="12"/>
      <c r="DI33" s="55"/>
      <c r="DJ33" s="45">
        <v>1</v>
      </c>
      <c r="DK33" s="46"/>
      <c r="DL33" s="233"/>
      <c r="DM33" s="54"/>
      <c r="DN33" s="12">
        <v>1</v>
      </c>
      <c r="DO33" s="12"/>
      <c r="DP33" s="52"/>
      <c r="DQ33" s="47">
        <f t="shared" si="28"/>
        <v>3</v>
      </c>
      <c r="DR33" s="48"/>
      <c r="DS33" s="242">
        <v>98</v>
      </c>
      <c r="DT33" s="269">
        <f t="shared" si="5"/>
        <v>84</v>
      </c>
      <c r="DU33" s="270">
        <f t="shared" si="6"/>
        <v>85.71428571428571</v>
      </c>
      <c r="DV33" s="269">
        <f t="shared" si="7"/>
        <v>2</v>
      </c>
      <c r="DW33" s="270">
        <f t="shared" si="8"/>
        <v>2.0408163265306123</v>
      </c>
      <c r="DX33" s="269">
        <f t="shared" si="9"/>
        <v>12</v>
      </c>
      <c r="DY33" s="270">
        <f t="shared" si="10"/>
        <v>12.244897959183673</v>
      </c>
      <c r="DZ33" s="313">
        <v>18</v>
      </c>
      <c r="EA33" s="269">
        <f t="shared" si="11"/>
        <v>17</v>
      </c>
      <c r="EB33" s="291">
        <f t="shared" si="12"/>
        <v>94.44444444444444</v>
      </c>
      <c r="EC33" s="317">
        <f t="shared" si="13"/>
        <v>0</v>
      </c>
      <c r="ED33" s="321">
        <f t="shared" si="14"/>
        <v>0</v>
      </c>
      <c r="EE33" s="194">
        <f t="shared" si="15"/>
        <v>1</v>
      </c>
      <c r="EF33" s="290">
        <f t="shared" si="29"/>
        <v>5.555555555555555</v>
      </c>
      <c r="EG33" s="194">
        <v>4</v>
      </c>
      <c r="EH33" s="11">
        <f t="shared" si="16"/>
        <v>3</v>
      </c>
      <c r="EI33" s="239">
        <f t="shared" si="17"/>
        <v>75</v>
      </c>
      <c r="EJ33" s="465">
        <f t="shared" si="30"/>
        <v>1</v>
      </c>
      <c r="EK33" s="239">
        <f t="shared" si="18"/>
        <v>25</v>
      </c>
      <c r="EL33" s="465">
        <f t="shared" si="31"/>
        <v>0</v>
      </c>
      <c r="EM33" s="291">
        <f t="shared" si="19"/>
        <v>0</v>
      </c>
      <c r="EO33" s="242">
        <v>120</v>
      </c>
      <c r="EP33" s="300">
        <f t="shared" si="20"/>
        <v>104</v>
      </c>
      <c r="EQ33" s="291">
        <f t="shared" si="21"/>
        <v>86.66666666666667</v>
      </c>
      <c r="ER33" s="326">
        <f t="shared" si="22"/>
        <v>3</v>
      </c>
      <c r="ES33" s="321">
        <f t="shared" si="23"/>
        <v>2.5</v>
      </c>
      <c r="ET33" s="300">
        <f t="shared" si="24"/>
        <v>13</v>
      </c>
      <c r="EU33" s="291">
        <f t="shared" si="25"/>
        <v>10.833333333333334</v>
      </c>
      <c r="EV33" s="48"/>
    </row>
    <row r="34" spans="1:152" ht="15.75" customHeight="1">
      <c r="A34" s="27">
        <v>8</v>
      </c>
      <c r="B34" s="66" t="s">
        <v>33</v>
      </c>
      <c r="C34" s="7" t="s">
        <v>2</v>
      </c>
      <c r="D34" s="29">
        <v>73</v>
      </c>
      <c r="E34" s="30">
        <v>64</v>
      </c>
      <c r="F34" s="31"/>
      <c r="G34" s="31">
        <v>4</v>
      </c>
      <c r="H34" s="32">
        <v>5</v>
      </c>
      <c r="I34" s="67">
        <v>37</v>
      </c>
      <c r="J34" s="30">
        <v>33</v>
      </c>
      <c r="K34" s="31">
        <v>4</v>
      </c>
      <c r="L34" s="68"/>
      <c r="M34" s="32"/>
      <c r="N34" s="67">
        <v>11</v>
      </c>
      <c r="O34" s="30">
        <v>11</v>
      </c>
      <c r="P34" s="31"/>
      <c r="Q34" s="31"/>
      <c r="R34" s="32"/>
      <c r="S34" s="40">
        <f t="shared" si="26"/>
        <v>116</v>
      </c>
      <c r="T34" s="29">
        <f>D34-F34-H34</f>
        <v>68</v>
      </c>
      <c r="U34" s="69"/>
      <c r="V34" s="70"/>
      <c r="W34" s="31">
        <v>63</v>
      </c>
      <c r="X34" s="31"/>
      <c r="Y34" s="31">
        <v>3</v>
      </c>
      <c r="Z34" s="32">
        <v>2</v>
      </c>
      <c r="AA34" s="33">
        <f>I34-M34</f>
        <v>37</v>
      </c>
      <c r="AB34" s="30">
        <v>30</v>
      </c>
      <c r="AC34" s="31">
        <v>4</v>
      </c>
      <c r="AD34" s="68">
        <v>1</v>
      </c>
      <c r="AE34" s="32">
        <v>2</v>
      </c>
      <c r="AF34" s="45">
        <f>N34-R34</f>
        <v>11</v>
      </c>
      <c r="AG34" s="30">
        <v>10</v>
      </c>
      <c r="AH34" s="31">
        <v>1</v>
      </c>
      <c r="AI34" s="31"/>
      <c r="AJ34" s="32"/>
      <c r="AK34" s="40">
        <f t="shared" si="3"/>
        <v>112</v>
      </c>
      <c r="AL34" s="29">
        <v>66</v>
      </c>
      <c r="AM34" s="69">
        <v>1</v>
      </c>
      <c r="AN34" s="70"/>
      <c r="AO34" s="31">
        <v>60</v>
      </c>
      <c r="AP34" s="31"/>
      <c r="AQ34" s="31">
        <v>3</v>
      </c>
      <c r="AR34" s="32">
        <v>3</v>
      </c>
      <c r="AS34" s="33">
        <v>35</v>
      </c>
      <c r="AT34" s="30">
        <v>30</v>
      </c>
      <c r="AU34" s="31"/>
      <c r="AV34" s="68">
        <v>2</v>
      </c>
      <c r="AW34" s="32">
        <v>3</v>
      </c>
      <c r="AX34" s="45">
        <v>11</v>
      </c>
      <c r="AY34" s="46"/>
      <c r="AZ34" s="34">
        <v>10</v>
      </c>
      <c r="BA34" s="31">
        <v>1</v>
      </c>
      <c r="BB34" s="31"/>
      <c r="BC34" s="32"/>
      <c r="BD34" s="47">
        <f t="shared" si="27"/>
        <v>107</v>
      </c>
      <c r="BE34" s="29">
        <v>64</v>
      </c>
      <c r="BF34" s="69"/>
      <c r="BG34" s="70"/>
      <c r="BH34" s="31">
        <v>59</v>
      </c>
      <c r="BI34" s="31">
        <v>2</v>
      </c>
      <c r="BJ34" s="31">
        <v>3</v>
      </c>
      <c r="BK34" s="32"/>
      <c r="BL34" s="67">
        <v>32</v>
      </c>
      <c r="BM34" s="75">
        <v>1</v>
      </c>
      <c r="BN34" s="59"/>
      <c r="BO34" s="12">
        <v>29</v>
      </c>
      <c r="BP34" s="12">
        <v>3</v>
      </c>
      <c r="BQ34" s="12"/>
      <c r="BR34" s="52"/>
      <c r="BS34" s="33">
        <v>11</v>
      </c>
      <c r="BT34" s="233"/>
      <c r="BU34" s="34">
        <v>10</v>
      </c>
      <c r="BV34" s="31">
        <v>1</v>
      </c>
      <c r="BW34" s="31"/>
      <c r="BX34" s="32"/>
      <c r="BY34" s="236">
        <f t="shared" si="0"/>
        <v>108</v>
      </c>
      <c r="BZ34" s="29">
        <v>64</v>
      </c>
      <c r="CA34" s="69"/>
      <c r="CB34" s="70">
        <v>52</v>
      </c>
      <c r="CC34" s="31">
        <v>8</v>
      </c>
      <c r="CD34" s="31"/>
      <c r="CE34" s="31">
        <v>2</v>
      </c>
      <c r="CF34" s="32">
        <v>2</v>
      </c>
      <c r="CG34" s="67">
        <v>33</v>
      </c>
      <c r="CH34" s="75"/>
      <c r="CI34" s="59">
        <v>23</v>
      </c>
      <c r="CJ34" s="12">
        <v>3</v>
      </c>
      <c r="CK34" s="12">
        <v>5</v>
      </c>
      <c r="CL34" s="12"/>
      <c r="CM34" s="52">
        <v>2</v>
      </c>
      <c r="CN34" s="33">
        <v>11</v>
      </c>
      <c r="CO34" s="46"/>
      <c r="CP34" s="233">
        <v>8</v>
      </c>
      <c r="CQ34" s="34">
        <v>2</v>
      </c>
      <c r="CR34" s="31">
        <v>1</v>
      </c>
      <c r="CS34" s="31"/>
      <c r="CT34" s="32"/>
      <c r="CU34" s="47">
        <f t="shared" si="4"/>
        <v>21</v>
      </c>
      <c r="CV34" s="29">
        <v>10</v>
      </c>
      <c r="CW34" s="69"/>
      <c r="CX34" s="70">
        <v>7</v>
      </c>
      <c r="CY34" s="31">
        <v>2</v>
      </c>
      <c r="CZ34" s="31"/>
      <c r="DA34" s="31">
        <v>1</v>
      </c>
      <c r="DB34" s="32"/>
      <c r="DC34" s="67">
        <v>8</v>
      </c>
      <c r="DD34" s="75"/>
      <c r="DE34" s="59">
        <v>3</v>
      </c>
      <c r="DF34" s="12">
        <v>3</v>
      </c>
      <c r="DG34" s="12">
        <v>2</v>
      </c>
      <c r="DH34" s="12"/>
      <c r="DI34" s="55"/>
      <c r="DJ34" s="45">
        <v>3</v>
      </c>
      <c r="DK34" s="46"/>
      <c r="DL34" s="233">
        <v>2</v>
      </c>
      <c r="DM34" s="34">
        <v>1</v>
      </c>
      <c r="DN34" s="31"/>
      <c r="DO34" s="31"/>
      <c r="DP34" s="32"/>
      <c r="DQ34" s="47">
        <f t="shared" si="28"/>
        <v>9</v>
      </c>
      <c r="DR34" s="48"/>
      <c r="DS34" s="242">
        <v>73</v>
      </c>
      <c r="DT34" s="269">
        <f t="shared" si="5"/>
        <v>59</v>
      </c>
      <c r="DU34" s="270">
        <f t="shared" si="6"/>
        <v>80.82191780821918</v>
      </c>
      <c r="DV34" s="269">
        <f t="shared" si="7"/>
        <v>3</v>
      </c>
      <c r="DW34" s="270">
        <f t="shared" si="8"/>
        <v>4.109589041095891</v>
      </c>
      <c r="DX34" s="269">
        <f t="shared" si="9"/>
        <v>11</v>
      </c>
      <c r="DY34" s="270">
        <f t="shared" si="10"/>
        <v>15.068493150684931</v>
      </c>
      <c r="DZ34" s="313">
        <v>37</v>
      </c>
      <c r="EA34" s="269">
        <f t="shared" si="11"/>
        <v>26</v>
      </c>
      <c r="EB34" s="291">
        <f t="shared" si="12"/>
        <v>70.27027027027027</v>
      </c>
      <c r="EC34" s="317">
        <f t="shared" si="13"/>
        <v>5</v>
      </c>
      <c r="ED34" s="321">
        <f t="shared" si="14"/>
        <v>13.513513513513514</v>
      </c>
      <c r="EE34" s="194">
        <f t="shared" si="15"/>
        <v>6</v>
      </c>
      <c r="EF34" s="288">
        <f t="shared" si="29"/>
        <v>16.216216216216218</v>
      </c>
      <c r="EG34" s="194">
        <v>11</v>
      </c>
      <c r="EH34" s="11">
        <f t="shared" si="16"/>
        <v>10</v>
      </c>
      <c r="EI34" s="239">
        <f t="shared" si="17"/>
        <v>90.9090909090909</v>
      </c>
      <c r="EJ34" s="465">
        <f t="shared" si="30"/>
        <v>1</v>
      </c>
      <c r="EK34" s="239">
        <f t="shared" si="18"/>
        <v>9.090909090909092</v>
      </c>
      <c r="EL34" s="465">
        <f t="shared" si="31"/>
        <v>0</v>
      </c>
      <c r="EM34" s="291">
        <f t="shared" si="19"/>
        <v>0</v>
      </c>
      <c r="EO34" s="242">
        <v>121</v>
      </c>
      <c r="EP34" s="300">
        <f t="shared" si="20"/>
        <v>95</v>
      </c>
      <c r="EQ34" s="291">
        <f t="shared" si="21"/>
        <v>78.51239669421487</v>
      </c>
      <c r="ER34" s="326">
        <f t="shared" si="22"/>
        <v>9</v>
      </c>
      <c r="ES34" s="321">
        <f t="shared" si="23"/>
        <v>7.43801652892562</v>
      </c>
      <c r="ET34" s="300">
        <f t="shared" si="24"/>
        <v>17</v>
      </c>
      <c r="EU34" s="291">
        <f t="shared" si="25"/>
        <v>14.049586776859504</v>
      </c>
      <c r="EV34" s="48"/>
    </row>
    <row r="35" spans="1:152" ht="15.75" customHeight="1">
      <c r="A35" s="49">
        <v>43</v>
      </c>
      <c r="B35" s="28" t="s">
        <v>36</v>
      </c>
      <c r="C35" s="8" t="s">
        <v>1</v>
      </c>
      <c r="D35" s="63">
        <v>12</v>
      </c>
      <c r="E35" s="51">
        <v>12</v>
      </c>
      <c r="F35" s="12"/>
      <c r="G35" s="12"/>
      <c r="H35" s="52"/>
      <c r="I35" s="71">
        <v>7</v>
      </c>
      <c r="J35" s="51">
        <v>5</v>
      </c>
      <c r="K35" s="12">
        <v>1</v>
      </c>
      <c r="L35" s="55"/>
      <c r="M35" s="52">
        <v>1</v>
      </c>
      <c r="N35" s="67">
        <v>1</v>
      </c>
      <c r="O35" s="51">
        <v>1</v>
      </c>
      <c r="P35" s="12"/>
      <c r="Q35" s="12"/>
      <c r="R35" s="52"/>
      <c r="S35" s="40">
        <f t="shared" si="26"/>
        <v>19</v>
      </c>
      <c r="T35" s="29">
        <f aca="true" t="shared" si="32" ref="T35:T62">D35-F35-H35</f>
        <v>12</v>
      </c>
      <c r="U35" s="60"/>
      <c r="V35" s="61"/>
      <c r="W35" s="12">
        <v>9</v>
      </c>
      <c r="X35" s="12"/>
      <c r="Y35" s="12">
        <v>2</v>
      </c>
      <c r="Z35" s="52">
        <v>1</v>
      </c>
      <c r="AA35" s="33">
        <f aca="true" t="shared" si="33" ref="AA35:AA62">I35-M35</f>
        <v>6</v>
      </c>
      <c r="AB35" s="51">
        <v>5</v>
      </c>
      <c r="AC35" s="12">
        <v>1</v>
      </c>
      <c r="AD35" s="55"/>
      <c r="AE35" s="52"/>
      <c r="AF35" s="45">
        <f aca="true" t="shared" si="34" ref="AF35:AF62">N35-R35</f>
        <v>1</v>
      </c>
      <c r="AG35" s="51">
        <v>1</v>
      </c>
      <c r="AH35" s="12"/>
      <c r="AI35" s="12"/>
      <c r="AJ35" s="52"/>
      <c r="AK35" s="40">
        <f t="shared" si="3"/>
        <v>18</v>
      </c>
      <c r="AL35" s="29">
        <v>11</v>
      </c>
      <c r="AM35" s="60"/>
      <c r="AN35" s="61"/>
      <c r="AO35" s="12">
        <v>10</v>
      </c>
      <c r="AP35" s="12"/>
      <c r="AQ35" s="12"/>
      <c r="AR35" s="52">
        <v>1</v>
      </c>
      <c r="AS35" s="33">
        <v>6</v>
      </c>
      <c r="AT35" s="51">
        <v>4</v>
      </c>
      <c r="AU35" s="12">
        <v>2</v>
      </c>
      <c r="AV35" s="55"/>
      <c r="AW35" s="52"/>
      <c r="AX35" s="45">
        <v>1</v>
      </c>
      <c r="AY35" s="46"/>
      <c r="AZ35" s="54">
        <v>1</v>
      </c>
      <c r="BA35" s="12"/>
      <c r="BB35" s="12"/>
      <c r="BC35" s="52"/>
      <c r="BD35" s="47">
        <f t="shared" si="27"/>
        <v>17</v>
      </c>
      <c r="BE35" s="29">
        <v>10</v>
      </c>
      <c r="BF35" s="60"/>
      <c r="BG35" s="61">
        <v>7</v>
      </c>
      <c r="BH35" s="12">
        <v>1</v>
      </c>
      <c r="BI35" s="12"/>
      <c r="BJ35" s="12">
        <v>2</v>
      </c>
      <c r="BK35" s="52"/>
      <c r="BL35" s="67">
        <v>6</v>
      </c>
      <c r="BM35" s="75"/>
      <c r="BN35" s="59">
        <v>4</v>
      </c>
      <c r="BO35" s="12">
        <v>1</v>
      </c>
      <c r="BP35" s="12">
        <v>1</v>
      </c>
      <c r="BQ35" s="12"/>
      <c r="BR35" s="52"/>
      <c r="BS35" s="33">
        <v>1</v>
      </c>
      <c r="BT35" s="233">
        <v>1</v>
      </c>
      <c r="BU35" s="54"/>
      <c r="BV35" s="12"/>
      <c r="BW35" s="12"/>
      <c r="BX35" s="52"/>
      <c r="BY35" s="236">
        <f t="shared" si="0"/>
        <v>5</v>
      </c>
      <c r="BZ35" s="29">
        <v>3</v>
      </c>
      <c r="CA35" s="60"/>
      <c r="CB35" s="61"/>
      <c r="CC35" s="12"/>
      <c r="CD35" s="12"/>
      <c r="CE35" s="12">
        <v>3</v>
      </c>
      <c r="CF35" s="52"/>
      <c r="CG35" s="67">
        <v>2</v>
      </c>
      <c r="CH35" s="75"/>
      <c r="CI35" s="59"/>
      <c r="CJ35" s="12">
        <v>1</v>
      </c>
      <c r="CK35" s="12">
        <v>1</v>
      </c>
      <c r="CL35" s="12"/>
      <c r="CM35" s="52"/>
      <c r="CN35" s="33"/>
      <c r="CO35" s="46"/>
      <c r="CP35" s="233"/>
      <c r="CQ35" s="54"/>
      <c r="CR35" s="12"/>
      <c r="CS35" s="12"/>
      <c r="CT35" s="52"/>
      <c r="CU35" s="47">
        <f t="shared" si="4"/>
        <v>5</v>
      </c>
      <c r="CV35" s="29">
        <v>3</v>
      </c>
      <c r="CW35" s="60"/>
      <c r="CX35" s="61">
        <v>3</v>
      </c>
      <c r="CY35" s="12"/>
      <c r="CZ35" s="12"/>
      <c r="DA35" s="12"/>
      <c r="DB35" s="52"/>
      <c r="DC35" s="67">
        <v>2</v>
      </c>
      <c r="DD35" s="75"/>
      <c r="DE35" s="59">
        <v>1</v>
      </c>
      <c r="DF35" s="12"/>
      <c r="DG35" s="12">
        <v>1</v>
      </c>
      <c r="DH35" s="12"/>
      <c r="DI35" s="55"/>
      <c r="DJ35" s="45"/>
      <c r="DK35" s="46"/>
      <c r="DL35" s="233"/>
      <c r="DM35" s="54"/>
      <c r="DN35" s="12"/>
      <c r="DO35" s="12"/>
      <c r="DP35" s="52"/>
      <c r="DQ35" s="47">
        <f t="shared" si="28"/>
        <v>1</v>
      </c>
      <c r="DR35" s="48"/>
      <c r="DS35" s="242">
        <v>12</v>
      </c>
      <c r="DT35" s="269">
        <f t="shared" si="5"/>
        <v>10</v>
      </c>
      <c r="DU35" s="270">
        <f t="shared" si="6"/>
        <v>83.33333333333333</v>
      </c>
      <c r="DV35" s="269">
        <f t="shared" si="7"/>
        <v>0</v>
      </c>
      <c r="DW35" s="270">
        <f t="shared" si="8"/>
        <v>0</v>
      </c>
      <c r="DX35" s="269">
        <f t="shared" si="9"/>
        <v>2</v>
      </c>
      <c r="DY35" s="270">
        <f t="shared" si="10"/>
        <v>16.666666666666668</v>
      </c>
      <c r="DZ35" s="313">
        <v>7</v>
      </c>
      <c r="EA35" s="269">
        <f t="shared" si="11"/>
        <v>5</v>
      </c>
      <c r="EB35" s="291">
        <f t="shared" si="12"/>
        <v>71.42857142857143</v>
      </c>
      <c r="EC35" s="317">
        <f t="shared" si="13"/>
        <v>1</v>
      </c>
      <c r="ED35" s="321">
        <f t="shared" si="14"/>
        <v>14.285714285714286</v>
      </c>
      <c r="EE35" s="194">
        <f t="shared" si="15"/>
        <v>1</v>
      </c>
      <c r="EF35" s="288">
        <f t="shared" si="29"/>
        <v>14.285714285714286</v>
      </c>
      <c r="EG35" s="194">
        <v>1</v>
      </c>
      <c r="EH35" s="11">
        <f t="shared" si="16"/>
        <v>1</v>
      </c>
      <c r="EI35" s="262">
        <f t="shared" si="17"/>
        <v>100</v>
      </c>
      <c r="EJ35" s="465">
        <f t="shared" si="30"/>
        <v>0</v>
      </c>
      <c r="EK35" s="239">
        <f t="shared" si="18"/>
        <v>0</v>
      </c>
      <c r="EL35" s="465">
        <f t="shared" si="31"/>
        <v>0</v>
      </c>
      <c r="EM35" s="291">
        <f t="shared" si="19"/>
        <v>0</v>
      </c>
      <c r="EO35" s="242">
        <v>20</v>
      </c>
      <c r="EP35" s="300">
        <f t="shared" si="20"/>
        <v>16</v>
      </c>
      <c r="EQ35" s="291">
        <f t="shared" si="21"/>
        <v>80</v>
      </c>
      <c r="ER35" s="326">
        <f t="shared" si="22"/>
        <v>1</v>
      </c>
      <c r="ES35" s="321">
        <f t="shared" si="23"/>
        <v>5</v>
      </c>
      <c r="ET35" s="300">
        <f t="shared" si="24"/>
        <v>3</v>
      </c>
      <c r="EU35" s="291">
        <f t="shared" si="25"/>
        <v>15</v>
      </c>
      <c r="EV35" s="48"/>
    </row>
    <row r="36" spans="1:152" ht="15.75" customHeight="1">
      <c r="A36" s="49">
        <v>73</v>
      </c>
      <c r="B36" s="28" t="s">
        <v>35</v>
      </c>
      <c r="C36" s="8" t="s">
        <v>2</v>
      </c>
      <c r="D36" s="63">
        <v>12</v>
      </c>
      <c r="E36" s="51">
        <v>9</v>
      </c>
      <c r="F36" s="12"/>
      <c r="G36" s="12">
        <v>3</v>
      </c>
      <c r="H36" s="52"/>
      <c r="I36" s="71">
        <v>4</v>
      </c>
      <c r="J36" s="51">
        <v>4</v>
      </c>
      <c r="K36" s="12"/>
      <c r="L36" s="55"/>
      <c r="M36" s="52"/>
      <c r="N36" s="67">
        <v>4</v>
      </c>
      <c r="O36" s="51">
        <v>4</v>
      </c>
      <c r="P36" s="12"/>
      <c r="Q36" s="12"/>
      <c r="R36" s="52"/>
      <c r="S36" s="40">
        <f t="shared" si="26"/>
        <v>20</v>
      </c>
      <c r="T36" s="29">
        <f t="shared" si="32"/>
        <v>12</v>
      </c>
      <c r="U36" s="60">
        <v>1</v>
      </c>
      <c r="V36" s="61"/>
      <c r="W36" s="12">
        <v>6</v>
      </c>
      <c r="X36" s="12"/>
      <c r="Y36" s="12">
        <v>3</v>
      </c>
      <c r="Z36" s="52">
        <v>3</v>
      </c>
      <c r="AA36" s="33">
        <f t="shared" si="33"/>
        <v>4</v>
      </c>
      <c r="AB36" s="51">
        <v>2</v>
      </c>
      <c r="AC36" s="12">
        <v>2</v>
      </c>
      <c r="AD36" s="55"/>
      <c r="AE36" s="52"/>
      <c r="AF36" s="45">
        <f t="shared" si="34"/>
        <v>4</v>
      </c>
      <c r="AG36" s="51">
        <v>2</v>
      </c>
      <c r="AH36" s="12">
        <v>2</v>
      </c>
      <c r="AI36" s="12"/>
      <c r="AJ36" s="52"/>
      <c r="AK36" s="40">
        <f t="shared" si="3"/>
        <v>18</v>
      </c>
      <c r="AL36" s="29">
        <v>10</v>
      </c>
      <c r="AM36" s="60"/>
      <c r="AN36" s="61"/>
      <c r="AO36" s="12">
        <v>5</v>
      </c>
      <c r="AP36" s="12"/>
      <c r="AQ36" s="12">
        <v>5</v>
      </c>
      <c r="AR36" s="52"/>
      <c r="AS36" s="33">
        <v>4</v>
      </c>
      <c r="AT36" s="51">
        <v>3</v>
      </c>
      <c r="AU36" s="12">
        <v>1</v>
      </c>
      <c r="AV36" s="55"/>
      <c r="AW36" s="52"/>
      <c r="AX36" s="45">
        <v>4</v>
      </c>
      <c r="AY36" s="46"/>
      <c r="AZ36" s="54">
        <v>2</v>
      </c>
      <c r="BA36" s="12">
        <v>1</v>
      </c>
      <c r="BB36" s="12"/>
      <c r="BC36" s="52">
        <v>1</v>
      </c>
      <c r="BD36" s="47">
        <f t="shared" si="27"/>
        <v>17</v>
      </c>
      <c r="BE36" s="29">
        <v>10</v>
      </c>
      <c r="BF36" s="60"/>
      <c r="BG36" s="61">
        <v>4</v>
      </c>
      <c r="BH36" s="12">
        <v>1</v>
      </c>
      <c r="BI36" s="12"/>
      <c r="BJ36" s="12">
        <v>4</v>
      </c>
      <c r="BK36" s="52">
        <v>1</v>
      </c>
      <c r="BL36" s="67">
        <v>4</v>
      </c>
      <c r="BM36" s="75"/>
      <c r="BN36" s="59">
        <v>1</v>
      </c>
      <c r="BO36" s="12">
        <v>2</v>
      </c>
      <c r="BP36" s="12">
        <v>1</v>
      </c>
      <c r="BQ36" s="12"/>
      <c r="BR36" s="52"/>
      <c r="BS36" s="33">
        <v>3</v>
      </c>
      <c r="BT36" s="233">
        <v>1</v>
      </c>
      <c r="BU36" s="54">
        <v>1</v>
      </c>
      <c r="BV36" s="12">
        <v>1</v>
      </c>
      <c r="BW36" s="12"/>
      <c r="BX36" s="52"/>
      <c r="BY36" s="236">
        <f t="shared" si="0"/>
        <v>10</v>
      </c>
      <c r="BZ36" s="29">
        <v>5</v>
      </c>
      <c r="CA36" s="60">
        <v>1</v>
      </c>
      <c r="CB36" s="61"/>
      <c r="CC36" s="12">
        <v>1</v>
      </c>
      <c r="CD36" s="12"/>
      <c r="CE36" s="12">
        <v>4</v>
      </c>
      <c r="CF36" s="52"/>
      <c r="CG36" s="67">
        <v>3</v>
      </c>
      <c r="CH36" s="75"/>
      <c r="CI36" s="59"/>
      <c r="CJ36" s="12"/>
      <c r="CK36" s="12">
        <v>3</v>
      </c>
      <c r="CL36" s="12"/>
      <c r="CM36" s="52"/>
      <c r="CN36" s="33">
        <v>2</v>
      </c>
      <c r="CO36" s="46"/>
      <c r="CP36" s="233">
        <v>1</v>
      </c>
      <c r="CQ36" s="54"/>
      <c r="CR36" s="12">
        <v>1</v>
      </c>
      <c r="CS36" s="12"/>
      <c r="CT36" s="52"/>
      <c r="CU36" s="47">
        <f t="shared" si="4"/>
        <v>10</v>
      </c>
      <c r="CV36" s="29">
        <v>6</v>
      </c>
      <c r="CW36" s="60"/>
      <c r="CX36" s="61">
        <v>1</v>
      </c>
      <c r="CY36" s="12">
        <v>3</v>
      </c>
      <c r="CZ36" s="12"/>
      <c r="DA36" s="12">
        <v>1</v>
      </c>
      <c r="DB36" s="52">
        <v>1</v>
      </c>
      <c r="DC36" s="67">
        <v>3</v>
      </c>
      <c r="DD36" s="75"/>
      <c r="DE36" s="59">
        <v>1</v>
      </c>
      <c r="DF36" s="12"/>
      <c r="DG36" s="12">
        <v>2</v>
      </c>
      <c r="DH36" s="12"/>
      <c r="DI36" s="55"/>
      <c r="DJ36" s="45">
        <v>1</v>
      </c>
      <c r="DK36" s="46"/>
      <c r="DL36" s="233"/>
      <c r="DM36" s="54"/>
      <c r="DN36" s="12">
        <v>1</v>
      </c>
      <c r="DO36" s="12"/>
      <c r="DP36" s="52"/>
      <c r="DQ36" s="47">
        <f t="shared" si="28"/>
        <v>7</v>
      </c>
      <c r="DR36" s="48"/>
      <c r="DS36" s="242">
        <v>12</v>
      </c>
      <c r="DT36" s="269">
        <f t="shared" si="5"/>
        <v>5</v>
      </c>
      <c r="DU36" s="270">
        <f t="shared" si="6"/>
        <v>41.666666666666664</v>
      </c>
      <c r="DV36" s="269">
        <f t="shared" si="7"/>
        <v>4</v>
      </c>
      <c r="DW36" s="270">
        <f t="shared" si="8"/>
        <v>33.333333333333336</v>
      </c>
      <c r="DX36" s="269">
        <f t="shared" si="9"/>
        <v>3</v>
      </c>
      <c r="DY36" s="270">
        <f t="shared" si="10"/>
        <v>25</v>
      </c>
      <c r="DZ36" s="313">
        <v>4</v>
      </c>
      <c r="EA36" s="269">
        <f t="shared" si="11"/>
        <v>2</v>
      </c>
      <c r="EB36" s="291">
        <f t="shared" si="12"/>
        <v>50</v>
      </c>
      <c r="EC36" s="317">
        <f t="shared" si="13"/>
        <v>2</v>
      </c>
      <c r="ED36" s="321">
        <f t="shared" si="14"/>
        <v>50</v>
      </c>
      <c r="EE36" s="194">
        <f t="shared" si="15"/>
        <v>0</v>
      </c>
      <c r="EF36" s="288">
        <f t="shared" si="29"/>
        <v>0</v>
      </c>
      <c r="EG36" s="194">
        <v>4</v>
      </c>
      <c r="EH36" s="11">
        <f t="shared" si="16"/>
        <v>2</v>
      </c>
      <c r="EI36" s="239">
        <f t="shared" si="17"/>
        <v>50</v>
      </c>
      <c r="EJ36" s="465">
        <f t="shared" si="30"/>
        <v>1</v>
      </c>
      <c r="EK36" s="239">
        <f t="shared" si="18"/>
        <v>25</v>
      </c>
      <c r="EL36" s="465">
        <f t="shared" si="31"/>
        <v>1</v>
      </c>
      <c r="EM36" s="291">
        <f t="shared" si="19"/>
        <v>25</v>
      </c>
      <c r="EO36" s="242">
        <v>20</v>
      </c>
      <c r="EP36" s="300">
        <f t="shared" si="20"/>
        <v>9</v>
      </c>
      <c r="EQ36" s="291">
        <f t="shared" si="21"/>
        <v>45</v>
      </c>
      <c r="ER36" s="326">
        <f t="shared" si="22"/>
        <v>7</v>
      </c>
      <c r="ES36" s="321">
        <f t="shared" si="23"/>
        <v>35</v>
      </c>
      <c r="ET36" s="300">
        <f t="shared" si="24"/>
        <v>4</v>
      </c>
      <c r="EU36" s="291">
        <f t="shared" si="25"/>
        <v>20</v>
      </c>
      <c r="EV36" s="48"/>
    </row>
    <row r="37" spans="1:152" ht="15.75" customHeight="1">
      <c r="A37" s="49">
        <v>86</v>
      </c>
      <c r="B37" s="28" t="s">
        <v>84</v>
      </c>
      <c r="C37" s="5" t="s">
        <v>1</v>
      </c>
      <c r="D37" s="50">
        <v>36</v>
      </c>
      <c r="E37" s="51">
        <v>28</v>
      </c>
      <c r="F37" s="12"/>
      <c r="G37" s="12">
        <v>4</v>
      </c>
      <c r="H37" s="52">
        <v>4</v>
      </c>
      <c r="I37" s="53">
        <v>18</v>
      </c>
      <c r="J37" s="34">
        <v>16</v>
      </c>
      <c r="K37" s="31">
        <v>2</v>
      </c>
      <c r="L37" s="68"/>
      <c r="M37" s="68"/>
      <c r="N37" s="56">
        <v>6</v>
      </c>
      <c r="O37" s="51">
        <v>1</v>
      </c>
      <c r="P37" s="12">
        <v>5</v>
      </c>
      <c r="Q37" s="12"/>
      <c r="R37" s="52"/>
      <c r="S37" s="40">
        <f t="shared" si="26"/>
        <v>56</v>
      </c>
      <c r="T37" s="29">
        <f t="shared" si="32"/>
        <v>32</v>
      </c>
      <c r="U37" s="60"/>
      <c r="V37" s="61"/>
      <c r="W37" s="12">
        <v>27</v>
      </c>
      <c r="X37" s="12">
        <v>2</v>
      </c>
      <c r="Y37" s="12">
        <v>1</v>
      </c>
      <c r="Z37" s="52">
        <v>2</v>
      </c>
      <c r="AA37" s="33">
        <f t="shared" si="33"/>
        <v>18</v>
      </c>
      <c r="AB37" s="34">
        <v>14</v>
      </c>
      <c r="AC37" s="31">
        <v>3</v>
      </c>
      <c r="AD37" s="68"/>
      <c r="AE37" s="68">
        <v>1</v>
      </c>
      <c r="AF37" s="45">
        <f t="shared" si="34"/>
        <v>6</v>
      </c>
      <c r="AG37" s="51">
        <v>2</v>
      </c>
      <c r="AH37" s="12">
        <v>1</v>
      </c>
      <c r="AI37" s="12"/>
      <c r="AJ37" s="52">
        <v>3</v>
      </c>
      <c r="AK37" s="40">
        <f t="shared" si="3"/>
        <v>50</v>
      </c>
      <c r="AL37" s="29">
        <v>30</v>
      </c>
      <c r="AM37" s="60"/>
      <c r="AN37" s="61"/>
      <c r="AO37" s="12">
        <v>25</v>
      </c>
      <c r="AP37" s="12">
        <v>1</v>
      </c>
      <c r="AQ37" s="12">
        <v>3</v>
      </c>
      <c r="AR37" s="52">
        <v>1</v>
      </c>
      <c r="AS37" s="33">
        <v>17</v>
      </c>
      <c r="AT37" s="34">
        <v>14</v>
      </c>
      <c r="AU37" s="31">
        <v>3</v>
      </c>
      <c r="AV37" s="68"/>
      <c r="AW37" s="68"/>
      <c r="AX37" s="45">
        <v>3</v>
      </c>
      <c r="AY37" s="46"/>
      <c r="AZ37" s="54">
        <v>1</v>
      </c>
      <c r="BA37" s="12">
        <v>1</v>
      </c>
      <c r="BB37" s="12"/>
      <c r="BC37" s="52">
        <v>1</v>
      </c>
      <c r="BD37" s="47">
        <f t="shared" si="27"/>
        <v>48</v>
      </c>
      <c r="BE37" s="29">
        <v>29</v>
      </c>
      <c r="BF37" s="60"/>
      <c r="BG37" s="61">
        <v>18</v>
      </c>
      <c r="BH37" s="12">
        <v>4</v>
      </c>
      <c r="BI37" s="12">
        <v>1</v>
      </c>
      <c r="BJ37" s="12">
        <v>2</v>
      </c>
      <c r="BK37" s="52">
        <v>4</v>
      </c>
      <c r="BL37" s="67">
        <v>17</v>
      </c>
      <c r="BM37" s="75"/>
      <c r="BN37" s="59">
        <v>13</v>
      </c>
      <c r="BO37" s="12">
        <v>2</v>
      </c>
      <c r="BP37" s="12">
        <v>1</v>
      </c>
      <c r="BQ37" s="12">
        <v>1</v>
      </c>
      <c r="BR37" s="52"/>
      <c r="BS37" s="33">
        <v>2</v>
      </c>
      <c r="BT37" s="233"/>
      <c r="BU37" s="54">
        <v>2</v>
      </c>
      <c r="BV37" s="12"/>
      <c r="BW37" s="12"/>
      <c r="BX37" s="52"/>
      <c r="BY37" s="236">
        <f t="shared" si="0"/>
        <v>13</v>
      </c>
      <c r="BZ37" s="29">
        <v>7</v>
      </c>
      <c r="CA37" s="60"/>
      <c r="CB37" s="61">
        <v>1</v>
      </c>
      <c r="CC37" s="12"/>
      <c r="CD37" s="12"/>
      <c r="CE37" s="12">
        <v>6</v>
      </c>
      <c r="CF37" s="52"/>
      <c r="CG37" s="67">
        <v>4</v>
      </c>
      <c r="CH37" s="75"/>
      <c r="CI37" s="59"/>
      <c r="CJ37" s="12"/>
      <c r="CK37" s="12">
        <v>3</v>
      </c>
      <c r="CL37" s="12"/>
      <c r="CM37" s="52">
        <v>1</v>
      </c>
      <c r="CN37" s="33">
        <v>2</v>
      </c>
      <c r="CO37" s="46"/>
      <c r="CP37" s="233">
        <v>1</v>
      </c>
      <c r="CQ37" s="54"/>
      <c r="CR37" s="12">
        <v>1</v>
      </c>
      <c r="CS37" s="12"/>
      <c r="CT37" s="52"/>
      <c r="CU37" s="47">
        <f t="shared" si="4"/>
        <v>10</v>
      </c>
      <c r="CV37" s="29">
        <v>6</v>
      </c>
      <c r="CW37" s="60"/>
      <c r="CX37" s="61">
        <v>3</v>
      </c>
      <c r="CY37" s="12"/>
      <c r="CZ37" s="12"/>
      <c r="DA37" s="12">
        <v>3</v>
      </c>
      <c r="DB37" s="52"/>
      <c r="DC37" s="67">
        <v>3</v>
      </c>
      <c r="DD37" s="75"/>
      <c r="DE37" s="59">
        <v>2</v>
      </c>
      <c r="DF37" s="12"/>
      <c r="DG37" s="12"/>
      <c r="DH37" s="12">
        <v>1</v>
      </c>
      <c r="DI37" s="55"/>
      <c r="DJ37" s="45">
        <v>1</v>
      </c>
      <c r="DK37" s="46"/>
      <c r="DL37" s="233"/>
      <c r="DM37" s="54">
        <v>1</v>
      </c>
      <c r="DN37" s="12"/>
      <c r="DO37" s="12"/>
      <c r="DP37" s="52"/>
      <c r="DQ37" s="47">
        <f t="shared" si="28"/>
        <v>5</v>
      </c>
      <c r="DR37" s="48"/>
      <c r="DS37" s="242">
        <v>36</v>
      </c>
      <c r="DT37" s="269">
        <f t="shared" si="5"/>
        <v>22</v>
      </c>
      <c r="DU37" s="270">
        <f t="shared" si="6"/>
        <v>61.111111111111114</v>
      </c>
      <c r="DV37" s="269">
        <f t="shared" si="7"/>
        <v>3</v>
      </c>
      <c r="DW37" s="270">
        <f t="shared" si="8"/>
        <v>8.333333333333334</v>
      </c>
      <c r="DX37" s="269">
        <f t="shared" si="9"/>
        <v>11</v>
      </c>
      <c r="DY37" s="270">
        <f t="shared" si="10"/>
        <v>30.555555555555557</v>
      </c>
      <c r="DZ37" s="313">
        <v>18</v>
      </c>
      <c r="EA37" s="269">
        <f t="shared" si="11"/>
        <v>15</v>
      </c>
      <c r="EB37" s="291">
        <f t="shared" si="12"/>
        <v>83.33333333333333</v>
      </c>
      <c r="EC37" s="317">
        <f t="shared" si="13"/>
        <v>1</v>
      </c>
      <c r="ED37" s="321">
        <f t="shared" si="14"/>
        <v>5.555555555555555</v>
      </c>
      <c r="EE37" s="194">
        <f t="shared" si="15"/>
        <v>2</v>
      </c>
      <c r="EF37" s="288">
        <f t="shared" si="29"/>
        <v>11.11111111111111</v>
      </c>
      <c r="EG37" s="194">
        <v>6</v>
      </c>
      <c r="EH37" s="11">
        <f t="shared" si="16"/>
        <v>1</v>
      </c>
      <c r="EI37" s="239">
        <f t="shared" si="17"/>
        <v>16.666666666666668</v>
      </c>
      <c r="EJ37" s="465">
        <f t="shared" si="30"/>
        <v>1</v>
      </c>
      <c r="EK37" s="239">
        <f t="shared" si="18"/>
        <v>16.666666666666668</v>
      </c>
      <c r="EL37" s="465">
        <f t="shared" si="31"/>
        <v>4</v>
      </c>
      <c r="EM37" s="291">
        <f t="shared" si="19"/>
        <v>66.66666666666667</v>
      </c>
      <c r="EO37" s="242">
        <v>60</v>
      </c>
      <c r="EP37" s="300">
        <f t="shared" si="20"/>
        <v>38</v>
      </c>
      <c r="EQ37" s="291">
        <f t="shared" si="21"/>
        <v>63.333333333333336</v>
      </c>
      <c r="ER37" s="326">
        <f t="shared" si="22"/>
        <v>5</v>
      </c>
      <c r="ES37" s="321">
        <f t="shared" si="23"/>
        <v>8.333333333333334</v>
      </c>
      <c r="ET37" s="300">
        <f t="shared" si="24"/>
        <v>17</v>
      </c>
      <c r="EU37" s="291">
        <f t="shared" si="25"/>
        <v>28.333333333333332</v>
      </c>
      <c r="EV37" s="48"/>
    </row>
    <row r="38" spans="1:152" ht="15.75" customHeight="1">
      <c r="A38" s="49">
        <v>87</v>
      </c>
      <c r="B38" s="28" t="s">
        <v>85</v>
      </c>
      <c r="C38" s="5" t="s">
        <v>2</v>
      </c>
      <c r="D38" s="50">
        <v>36</v>
      </c>
      <c r="E38" s="51">
        <v>30</v>
      </c>
      <c r="F38" s="12"/>
      <c r="G38" s="12">
        <v>2</v>
      </c>
      <c r="H38" s="52">
        <v>4</v>
      </c>
      <c r="I38" s="53">
        <v>12</v>
      </c>
      <c r="J38" s="54">
        <v>12</v>
      </c>
      <c r="K38" s="12"/>
      <c r="L38" s="55"/>
      <c r="M38" s="55"/>
      <c r="N38" s="56">
        <v>12</v>
      </c>
      <c r="O38" s="51">
        <v>7</v>
      </c>
      <c r="P38" s="12">
        <v>2</v>
      </c>
      <c r="Q38" s="12"/>
      <c r="R38" s="52">
        <v>3</v>
      </c>
      <c r="S38" s="40">
        <f t="shared" si="26"/>
        <v>53</v>
      </c>
      <c r="T38" s="29">
        <f t="shared" si="32"/>
        <v>32</v>
      </c>
      <c r="U38" s="60">
        <v>1</v>
      </c>
      <c r="V38" s="61"/>
      <c r="W38" s="12">
        <v>21</v>
      </c>
      <c r="X38" s="12"/>
      <c r="Y38" s="12">
        <v>9</v>
      </c>
      <c r="Z38" s="52">
        <v>1</v>
      </c>
      <c r="AA38" s="33">
        <f t="shared" si="33"/>
        <v>12</v>
      </c>
      <c r="AB38" s="54">
        <v>9</v>
      </c>
      <c r="AC38" s="12">
        <v>3</v>
      </c>
      <c r="AD38" s="55"/>
      <c r="AE38" s="55"/>
      <c r="AF38" s="45">
        <f t="shared" si="34"/>
        <v>9</v>
      </c>
      <c r="AG38" s="51">
        <v>7</v>
      </c>
      <c r="AH38" s="12"/>
      <c r="AI38" s="12"/>
      <c r="AJ38" s="52">
        <v>2</v>
      </c>
      <c r="AK38" s="40">
        <f t="shared" si="3"/>
        <v>51</v>
      </c>
      <c r="AL38" s="29">
        <v>32</v>
      </c>
      <c r="AM38" s="60"/>
      <c r="AN38" s="61"/>
      <c r="AO38" s="12">
        <v>25</v>
      </c>
      <c r="AP38" s="12"/>
      <c r="AQ38" s="12">
        <v>3</v>
      </c>
      <c r="AR38" s="52">
        <v>4</v>
      </c>
      <c r="AS38" s="33">
        <v>12</v>
      </c>
      <c r="AT38" s="54">
        <v>8</v>
      </c>
      <c r="AU38" s="12">
        <v>4</v>
      </c>
      <c r="AV38" s="55"/>
      <c r="AW38" s="55"/>
      <c r="AX38" s="45">
        <v>7</v>
      </c>
      <c r="AY38" s="46"/>
      <c r="AZ38" s="54">
        <v>6</v>
      </c>
      <c r="BA38" s="12">
        <v>1</v>
      </c>
      <c r="BB38" s="12"/>
      <c r="BC38" s="52"/>
      <c r="BD38" s="47">
        <f t="shared" si="27"/>
        <v>47</v>
      </c>
      <c r="BE38" s="29">
        <v>28</v>
      </c>
      <c r="BF38" s="60"/>
      <c r="BG38" s="61">
        <v>13</v>
      </c>
      <c r="BH38" s="12">
        <v>7</v>
      </c>
      <c r="BI38" s="12"/>
      <c r="BJ38" s="12">
        <v>6</v>
      </c>
      <c r="BK38" s="52">
        <v>2</v>
      </c>
      <c r="BL38" s="67">
        <v>12</v>
      </c>
      <c r="BM38" s="75"/>
      <c r="BN38" s="59">
        <v>6</v>
      </c>
      <c r="BO38" s="12">
        <v>3</v>
      </c>
      <c r="BP38" s="12">
        <v>1</v>
      </c>
      <c r="BQ38" s="12"/>
      <c r="BR38" s="52">
        <v>2</v>
      </c>
      <c r="BS38" s="33">
        <v>7</v>
      </c>
      <c r="BT38" s="233">
        <v>6</v>
      </c>
      <c r="BU38" s="54"/>
      <c r="BV38" s="12">
        <v>1</v>
      </c>
      <c r="BW38" s="12"/>
      <c r="BX38" s="52"/>
      <c r="BY38" s="236">
        <f t="shared" si="0"/>
        <v>18</v>
      </c>
      <c r="BZ38" s="29">
        <v>13</v>
      </c>
      <c r="CA38" s="60"/>
      <c r="CB38" s="61">
        <v>5</v>
      </c>
      <c r="CC38" s="12">
        <v>1</v>
      </c>
      <c r="CD38" s="12"/>
      <c r="CE38" s="12">
        <v>6</v>
      </c>
      <c r="CF38" s="52">
        <v>1</v>
      </c>
      <c r="CG38" s="67">
        <v>4</v>
      </c>
      <c r="CH38" s="75">
        <v>1</v>
      </c>
      <c r="CI38" s="59">
        <v>1</v>
      </c>
      <c r="CJ38" s="12">
        <v>1</v>
      </c>
      <c r="CK38" s="12">
        <v>2</v>
      </c>
      <c r="CL38" s="12"/>
      <c r="CM38" s="52"/>
      <c r="CN38" s="33">
        <v>1</v>
      </c>
      <c r="CO38" s="46"/>
      <c r="CP38" s="233"/>
      <c r="CQ38" s="54"/>
      <c r="CR38" s="12">
        <v>1</v>
      </c>
      <c r="CS38" s="12"/>
      <c r="CT38" s="52"/>
      <c r="CU38" s="47">
        <f t="shared" si="4"/>
        <v>12</v>
      </c>
      <c r="CV38" s="29">
        <v>7</v>
      </c>
      <c r="CW38" s="60"/>
      <c r="CX38" s="61">
        <v>3</v>
      </c>
      <c r="CY38" s="12"/>
      <c r="CZ38" s="12">
        <v>1</v>
      </c>
      <c r="DA38" s="12">
        <v>3</v>
      </c>
      <c r="DB38" s="52"/>
      <c r="DC38" s="67">
        <v>4</v>
      </c>
      <c r="DD38" s="75"/>
      <c r="DE38" s="59">
        <v>2</v>
      </c>
      <c r="DF38" s="12"/>
      <c r="DG38" s="12">
        <v>2</v>
      </c>
      <c r="DH38" s="12"/>
      <c r="DI38" s="55"/>
      <c r="DJ38" s="45">
        <v>1</v>
      </c>
      <c r="DK38" s="46"/>
      <c r="DL38" s="233"/>
      <c r="DM38" s="54"/>
      <c r="DN38" s="12">
        <v>1</v>
      </c>
      <c r="DO38" s="12"/>
      <c r="DP38" s="52"/>
      <c r="DQ38" s="47">
        <f t="shared" si="28"/>
        <v>7</v>
      </c>
      <c r="DR38" s="48"/>
      <c r="DS38" s="242">
        <v>36</v>
      </c>
      <c r="DT38" s="269">
        <f t="shared" si="5"/>
        <v>21</v>
      </c>
      <c r="DU38" s="270">
        <f t="shared" si="6"/>
        <v>58.333333333333336</v>
      </c>
      <c r="DV38" s="269">
        <f t="shared" si="7"/>
        <v>4</v>
      </c>
      <c r="DW38" s="270">
        <f t="shared" si="8"/>
        <v>11.11111111111111</v>
      </c>
      <c r="DX38" s="269">
        <f t="shared" si="9"/>
        <v>11</v>
      </c>
      <c r="DY38" s="270">
        <f t="shared" si="10"/>
        <v>30.555555555555557</v>
      </c>
      <c r="DZ38" s="313">
        <v>12</v>
      </c>
      <c r="EA38" s="269">
        <f t="shared" si="11"/>
        <v>9</v>
      </c>
      <c r="EB38" s="291">
        <f t="shared" si="12"/>
        <v>75</v>
      </c>
      <c r="EC38" s="317">
        <f t="shared" si="13"/>
        <v>2</v>
      </c>
      <c r="ED38" s="321">
        <f t="shared" si="14"/>
        <v>16.666666666666668</v>
      </c>
      <c r="EE38" s="194">
        <f t="shared" si="15"/>
        <v>1</v>
      </c>
      <c r="EF38" s="290">
        <f t="shared" si="29"/>
        <v>8.333333333333334</v>
      </c>
      <c r="EG38" s="194">
        <v>12</v>
      </c>
      <c r="EH38" s="11">
        <f t="shared" si="16"/>
        <v>6</v>
      </c>
      <c r="EI38" s="239">
        <f t="shared" si="17"/>
        <v>50</v>
      </c>
      <c r="EJ38" s="465">
        <f t="shared" si="30"/>
        <v>1</v>
      </c>
      <c r="EK38" s="239">
        <f t="shared" si="18"/>
        <v>8.333333333333334</v>
      </c>
      <c r="EL38" s="465">
        <f t="shared" si="31"/>
        <v>5</v>
      </c>
      <c r="EM38" s="291">
        <f t="shared" si="19"/>
        <v>41.666666666666664</v>
      </c>
      <c r="EO38" s="242">
        <v>60</v>
      </c>
      <c r="EP38" s="300">
        <f t="shared" si="20"/>
        <v>36</v>
      </c>
      <c r="EQ38" s="291">
        <f t="shared" si="21"/>
        <v>60</v>
      </c>
      <c r="ER38" s="326">
        <f t="shared" si="22"/>
        <v>7</v>
      </c>
      <c r="ES38" s="321">
        <f t="shared" si="23"/>
        <v>11.666666666666666</v>
      </c>
      <c r="ET38" s="300">
        <f t="shared" si="24"/>
        <v>17</v>
      </c>
      <c r="EU38" s="291">
        <f t="shared" si="25"/>
        <v>28.333333333333332</v>
      </c>
      <c r="EV38" s="48"/>
    </row>
    <row r="39" spans="1:152" ht="15.75" customHeight="1">
      <c r="A39" s="49">
        <v>20</v>
      </c>
      <c r="B39" s="28" t="s">
        <v>37</v>
      </c>
      <c r="C39" s="7" t="s">
        <v>1</v>
      </c>
      <c r="D39" s="29">
        <v>18</v>
      </c>
      <c r="E39" s="51">
        <v>15</v>
      </c>
      <c r="F39" s="12"/>
      <c r="G39" s="12"/>
      <c r="H39" s="52">
        <v>3</v>
      </c>
      <c r="I39" s="53">
        <v>8</v>
      </c>
      <c r="J39" s="54">
        <v>6</v>
      </c>
      <c r="K39" s="12">
        <v>2</v>
      </c>
      <c r="L39" s="55"/>
      <c r="M39" s="55"/>
      <c r="N39" s="56">
        <v>4</v>
      </c>
      <c r="O39" s="51">
        <v>3</v>
      </c>
      <c r="P39" s="12">
        <v>1</v>
      </c>
      <c r="Q39" s="12"/>
      <c r="R39" s="52"/>
      <c r="S39" s="40">
        <f t="shared" si="26"/>
        <v>27</v>
      </c>
      <c r="T39" s="29">
        <f t="shared" si="32"/>
        <v>15</v>
      </c>
      <c r="U39" s="60"/>
      <c r="V39" s="61"/>
      <c r="W39" s="12">
        <v>15</v>
      </c>
      <c r="X39" s="12"/>
      <c r="Y39" s="12"/>
      <c r="Z39" s="52"/>
      <c r="AA39" s="33">
        <f t="shared" si="33"/>
        <v>8</v>
      </c>
      <c r="AB39" s="54">
        <v>6</v>
      </c>
      <c r="AC39" s="12">
        <v>1</v>
      </c>
      <c r="AD39" s="55"/>
      <c r="AE39" s="55">
        <v>1</v>
      </c>
      <c r="AF39" s="45">
        <f t="shared" si="34"/>
        <v>4</v>
      </c>
      <c r="AG39" s="51">
        <v>3</v>
      </c>
      <c r="AH39" s="12">
        <v>1</v>
      </c>
      <c r="AI39" s="12"/>
      <c r="AJ39" s="52"/>
      <c r="AK39" s="40">
        <f t="shared" si="3"/>
        <v>26</v>
      </c>
      <c r="AL39" s="29">
        <v>15</v>
      </c>
      <c r="AM39" s="60"/>
      <c r="AN39" s="61"/>
      <c r="AO39" s="12">
        <v>15</v>
      </c>
      <c r="AP39" s="12"/>
      <c r="AQ39" s="12"/>
      <c r="AR39" s="52"/>
      <c r="AS39" s="33">
        <v>7</v>
      </c>
      <c r="AT39" s="54">
        <v>6</v>
      </c>
      <c r="AU39" s="12"/>
      <c r="AV39" s="55"/>
      <c r="AW39" s="55">
        <v>1</v>
      </c>
      <c r="AX39" s="45">
        <v>4</v>
      </c>
      <c r="AY39" s="46"/>
      <c r="AZ39" s="54">
        <v>4</v>
      </c>
      <c r="BA39" s="12"/>
      <c r="BB39" s="12"/>
      <c r="BC39" s="52"/>
      <c r="BD39" s="47">
        <f t="shared" si="27"/>
        <v>25</v>
      </c>
      <c r="BE39" s="29">
        <v>15</v>
      </c>
      <c r="BF39" s="60"/>
      <c r="BG39" s="61">
        <v>14</v>
      </c>
      <c r="BH39" s="12"/>
      <c r="BI39" s="12"/>
      <c r="BJ39" s="12">
        <v>1</v>
      </c>
      <c r="BK39" s="52"/>
      <c r="BL39" s="67">
        <v>6</v>
      </c>
      <c r="BM39" s="75"/>
      <c r="BN39" s="59">
        <v>6</v>
      </c>
      <c r="BO39" s="12"/>
      <c r="BP39" s="12"/>
      <c r="BQ39" s="12"/>
      <c r="BR39" s="52"/>
      <c r="BS39" s="33">
        <v>4</v>
      </c>
      <c r="BT39" s="233">
        <v>1</v>
      </c>
      <c r="BU39" s="54"/>
      <c r="BV39" s="12">
        <v>2</v>
      </c>
      <c r="BW39" s="12"/>
      <c r="BX39" s="52">
        <v>1</v>
      </c>
      <c r="BY39" s="236">
        <f t="shared" si="0"/>
        <v>3</v>
      </c>
      <c r="BZ39" s="29">
        <v>1</v>
      </c>
      <c r="CA39" s="60"/>
      <c r="CB39" s="61"/>
      <c r="CC39" s="12"/>
      <c r="CD39" s="12"/>
      <c r="CE39" s="12">
        <v>1</v>
      </c>
      <c r="CF39" s="52"/>
      <c r="CG39" s="67"/>
      <c r="CH39" s="75"/>
      <c r="CI39" s="59"/>
      <c r="CJ39" s="12"/>
      <c r="CK39" s="12"/>
      <c r="CL39" s="12"/>
      <c r="CM39" s="52"/>
      <c r="CN39" s="33">
        <v>2</v>
      </c>
      <c r="CO39" s="46">
        <v>1</v>
      </c>
      <c r="CP39" s="233"/>
      <c r="CQ39" s="54"/>
      <c r="CR39" s="12">
        <v>1</v>
      </c>
      <c r="CS39" s="12"/>
      <c r="CT39" s="52">
        <v>1</v>
      </c>
      <c r="CU39" s="47">
        <f t="shared" si="4"/>
        <v>3</v>
      </c>
      <c r="CV39" s="29">
        <v>1</v>
      </c>
      <c r="CW39" s="60"/>
      <c r="CX39" s="61"/>
      <c r="CY39" s="12"/>
      <c r="CZ39" s="12"/>
      <c r="DA39" s="12">
        <v>1</v>
      </c>
      <c r="DB39" s="52"/>
      <c r="DC39" s="67"/>
      <c r="DD39" s="75"/>
      <c r="DE39" s="59"/>
      <c r="DF39" s="12"/>
      <c r="DG39" s="12"/>
      <c r="DH39" s="12"/>
      <c r="DI39" s="55"/>
      <c r="DJ39" s="45">
        <v>2</v>
      </c>
      <c r="DK39" s="46"/>
      <c r="DL39" s="233"/>
      <c r="DM39" s="54">
        <v>1</v>
      </c>
      <c r="DN39" s="12">
        <v>1</v>
      </c>
      <c r="DO39" s="12"/>
      <c r="DP39" s="52"/>
      <c r="DQ39" s="47">
        <f t="shared" si="28"/>
        <v>3</v>
      </c>
      <c r="DR39" s="48"/>
      <c r="DS39" s="242">
        <v>18</v>
      </c>
      <c r="DT39" s="269">
        <f t="shared" si="5"/>
        <v>14</v>
      </c>
      <c r="DU39" s="270">
        <f t="shared" si="6"/>
        <v>77.77777777777777</v>
      </c>
      <c r="DV39" s="269">
        <f t="shared" si="7"/>
        <v>1</v>
      </c>
      <c r="DW39" s="270">
        <f t="shared" si="8"/>
        <v>5.555555555555555</v>
      </c>
      <c r="DX39" s="269">
        <f t="shared" si="9"/>
        <v>3</v>
      </c>
      <c r="DY39" s="270">
        <f t="shared" si="10"/>
        <v>16.666666666666668</v>
      </c>
      <c r="DZ39" s="313">
        <v>8</v>
      </c>
      <c r="EA39" s="269">
        <f t="shared" si="11"/>
        <v>6</v>
      </c>
      <c r="EB39" s="291">
        <f t="shared" si="12"/>
        <v>75</v>
      </c>
      <c r="EC39" s="317">
        <f t="shared" si="13"/>
        <v>0</v>
      </c>
      <c r="ED39" s="321">
        <f t="shared" si="14"/>
        <v>0</v>
      </c>
      <c r="EE39" s="194">
        <f t="shared" si="15"/>
        <v>2</v>
      </c>
      <c r="EF39" s="290">
        <f t="shared" si="29"/>
        <v>25</v>
      </c>
      <c r="EG39" s="194">
        <v>4</v>
      </c>
      <c r="EH39" s="11">
        <f t="shared" si="16"/>
        <v>1</v>
      </c>
      <c r="EI39" s="239">
        <f t="shared" si="17"/>
        <v>25</v>
      </c>
      <c r="EJ39" s="465">
        <f t="shared" si="30"/>
        <v>2</v>
      </c>
      <c r="EK39" s="239">
        <f t="shared" si="18"/>
        <v>50</v>
      </c>
      <c r="EL39" s="465">
        <f t="shared" si="31"/>
        <v>1</v>
      </c>
      <c r="EM39" s="291">
        <f t="shared" si="19"/>
        <v>25</v>
      </c>
      <c r="EO39" s="242">
        <v>30</v>
      </c>
      <c r="EP39" s="300">
        <f t="shared" si="20"/>
        <v>21</v>
      </c>
      <c r="EQ39" s="291">
        <f t="shared" si="21"/>
        <v>70</v>
      </c>
      <c r="ER39" s="326">
        <f t="shared" si="22"/>
        <v>3</v>
      </c>
      <c r="ES39" s="321">
        <f t="shared" si="23"/>
        <v>10</v>
      </c>
      <c r="ET39" s="300">
        <f t="shared" si="24"/>
        <v>6</v>
      </c>
      <c r="EU39" s="291">
        <f t="shared" si="25"/>
        <v>20</v>
      </c>
      <c r="EV39" s="48"/>
    </row>
    <row r="40" spans="1:152" ht="15.75" customHeight="1">
      <c r="A40" s="49">
        <v>37</v>
      </c>
      <c r="B40" s="28" t="s">
        <v>38</v>
      </c>
      <c r="C40" s="5" t="s">
        <v>2</v>
      </c>
      <c r="D40" s="50">
        <v>18</v>
      </c>
      <c r="E40" s="51">
        <v>15</v>
      </c>
      <c r="F40" s="12"/>
      <c r="G40" s="12">
        <v>1</v>
      </c>
      <c r="H40" s="52">
        <v>2</v>
      </c>
      <c r="I40" s="53">
        <v>7</v>
      </c>
      <c r="J40" s="54">
        <v>6</v>
      </c>
      <c r="K40" s="12"/>
      <c r="L40" s="55"/>
      <c r="M40" s="55">
        <v>1</v>
      </c>
      <c r="N40" s="56">
        <v>5</v>
      </c>
      <c r="O40" s="51">
        <v>4</v>
      </c>
      <c r="P40" s="12">
        <v>1</v>
      </c>
      <c r="Q40" s="12"/>
      <c r="R40" s="52"/>
      <c r="S40" s="40">
        <f t="shared" si="26"/>
        <v>27</v>
      </c>
      <c r="T40" s="29">
        <f t="shared" si="32"/>
        <v>16</v>
      </c>
      <c r="U40" s="60"/>
      <c r="V40" s="61"/>
      <c r="W40" s="12">
        <v>12</v>
      </c>
      <c r="X40" s="12"/>
      <c r="Y40" s="12">
        <v>3</v>
      </c>
      <c r="Z40" s="52">
        <v>1</v>
      </c>
      <c r="AA40" s="33">
        <f t="shared" si="33"/>
        <v>6</v>
      </c>
      <c r="AB40" s="54">
        <v>6</v>
      </c>
      <c r="AC40" s="12"/>
      <c r="AD40" s="55"/>
      <c r="AE40" s="55"/>
      <c r="AF40" s="45">
        <f t="shared" si="34"/>
        <v>5</v>
      </c>
      <c r="AG40" s="51">
        <v>4</v>
      </c>
      <c r="AH40" s="12">
        <v>1</v>
      </c>
      <c r="AI40" s="12" t="s">
        <v>86</v>
      </c>
      <c r="AJ40" s="52"/>
      <c r="AK40" s="40">
        <v>27</v>
      </c>
      <c r="AL40" s="29">
        <v>15</v>
      </c>
      <c r="AM40" s="60"/>
      <c r="AN40" s="61"/>
      <c r="AO40" s="12">
        <v>12</v>
      </c>
      <c r="AP40" s="12"/>
      <c r="AQ40" s="12">
        <v>2</v>
      </c>
      <c r="AR40" s="52">
        <v>1</v>
      </c>
      <c r="AS40" s="33">
        <v>6</v>
      </c>
      <c r="AT40" s="54">
        <v>6</v>
      </c>
      <c r="AU40" s="12"/>
      <c r="AV40" s="55"/>
      <c r="AW40" s="55"/>
      <c r="AX40" s="45">
        <v>6</v>
      </c>
      <c r="AY40" s="46"/>
      <c r="AZ40" s="54">
        <v>6</v>
      </c>
      <c r="BA40" s="12"/>
      <c r="BB40" s="12"/>
      <c r="BC40" s="52"/>
      <c r="BD40" s="47">
        <v>26</v>
      </c>
      <c r="BE40" s="29">
        <v>14</v>
      </c>
      <c r="BF40" s="60"/>
      <c r="BG40" s="61">
        <v>9</v>
      </c>
      <c r="BH40" s="12"/>
      <c r="BI40" s="12"/>
      <c r="BJ40" s="12">
        <v>2</v>
      </c>
      <c r="BK40" s="52">
        <v>3</v>
      </c>
      <c r="BL40" s="67">
        <v>6</v>
      </c>
      <c r="BM40" s="75"/>
      <c r="BN40" s="59">
        <v>5</v>
      </c>
      <c r="BO40" s="12"/>
      <c r="BP40" s="12">
        <v>1</v>
      </c>
      <c r="BQ40" s="12"/>
      <c r="BR40" s="52"/>
      <c r="BS40" s="33">
        <v>6</v>
      </c>
      <c r="BT40" s="233">
        <v>3</v>
      </c>
      <c r="BU40" s="54"/>
      <c r="BV40" s="12">
        <v>2</v>
      </c>
      <c r="BW40" s="12"/>
      <c r="BX40" s="52">
        <v>1</v>
      </c>
      <c r="BY40" s="236">
        <f t="shared" si="0"/>
        <v>5</v>
      </c>
      <c r="BZ40" s="29">
        <v>2</v>
      </c>
      <c r="CA40" s="60"/>
      <c r="CB40" s="61"/>
      <c r="CC40" s="12"/>
      <c r="CD40" s="12"/>
      <c r="CE40" s="12">
        <v>2</v>
      </c>
      <c r="CF40" s="52"/>
      <c r="CG40" s="67">
        <v>1</v>
      </c>
      <c r="CH40" s="75"/>
      <c r="CI40" s="59"/>
      <c r="CJ40" s="12"/>
      <c r="CK40" s="12"/>
      <c r="CL40" s="12"/>
      <c r="CM40" s="52">
        <v>1</v>
      </c>
      <c r="CN40" s="33">
        <v>2</v>
      </c>
      <c r="CO40" s="46"/>
      <c r="CP40" s="233">
        <v>2</v>
      </c>
      <c r="CQ40" s="54"/>
      <c r="CR40" s="12"/>
      <c r="CS40" s="12"/>
      <c r="CT40" s="52"/>
      <c r="CU40" s="47">
        <f t="shared" si="4"/>
        <v>2</v>
      </c>
      <c r="CV40" s="29">
        <v>2</v>
      </c>
      <c r="CW40" s="60"/>
      <c r="CX40" s="61"/>
      <c r="CY40" s="12"/>
      <c r="CZ40" s="12"/>
      <c r="DA40" s="12">
        <v>1</v>
      </c>
      <c r="DB40" s="52">
        <v>1</v>
      </c>
      <c r="DC40" s="67"/>
      <c r="DD40" s="75"/>
      <c r="DE40" s="59"/>
      <c r="DF40" s="12"/>
      <c r="DG40" s="12"/>
      <c r="DH40" s="12"/>
      <c r="DI40" s="55"/>
      <c r="DJ40" s="45"/>
      <c r="DK40" s="46"/>
      <c r="DL40" s="233"/>
      <c r="DM40" s="54"/>
      <c r="DN40" s="12"/>
      <c r="DO40" s="12"/>
      <c r="DP40" s="52"/>
      <c r="DQ40" s="47">
        <f t="shared" si="28"/>
        <v>1</v>
      </c>
      <c r="DR40" s="48"/>
      <c r="DS40" s="242">
        <v>18</v>
      </c>
      <c r="DT40" s="269">
        <f t="shared" si="5"/>
        <v>9</v>
      </c>
      <c r="DU40" s="270">
        <f t="shared" si="6"/>
        <v>50</v>
      </c>
      <c r="DV40" s="269">
        <f t="shared" si="7"/>
        <v>1</v>
      </c>
      <c r="DW40" s="270">
        <f t="shared" si="8"/>
        <v>5.555555555555555</v>
      </c>
      <c r="DX40" s="269">
        <f t="shared" si="9"/>
        <v>8</v>
      </c>
      <c r="DY40" s="270">
        <f t="shared" si="10"/>
        <v>44.44444444444444</v>
      </c>
      <c r="DZ40" s="313">
        <v>7</v>
      </c>
      <c r="EA40" s="269">
        <f t="shared" si="11"/>
        <v>5</v>
      </c>
      <c r="EB40" s="291">
        <f t="shared" si="12"/>
        <v>71.42857142857143</v>
      </c>
      <c r="EC40" s="317">
        <f t="shared" si="13"/>
        <v>0</v>
      </c>
      <c r="ED40" s="321">
        <f t="shared" si="14"/>
        <v>0</v>
      </c>
      <c r="EE40" s="194">
        <f t="shared" si="15"/>
        <v>2</v>
      </c>
      <c r="EF40" s="288">
        <f t="shared" si="29"/>
        <v>28.571428571428573</v>
      </c>
      <c r="EG40" s="194">
        <v>6</v>
      </c>
      <c r="EH40" s="11">
        <f t="shared" si="16"/>
        <v>5</v>
      </c>
      <c r="EI40" s="239">
        <f t="shared" si="17"/>
        <v>83.33333333333333</v>
      </c>
      <c r="EJ40" s="465">
        <f t="shared" si="30"/>
        <v>0</v>
      </c>
      <c r="EK40" s="239">
        <f t="shared" si="18"/>
        <v>0</v>
      </c>
      <c r="EL40" s="465">
        <f t="shared" si="31"/>
        <v>1</v>
      </c>
      <c r="EM40" s="291">
        <f t="shared" si="19"/>
        <v>16.666666666666668</v>
      </c>
      <c r="EO40" s="242">
        <v>31</v>
      </c>
      <c r="EP40" s="300">
        <f t="shared" si="20"/>
        <v>19</v>
      </c>
      <c r="EQ40" s="291">
        <f t="shared" si="21"/>
        <v>61.29032258064516</v>
      </c>
      <c r="ER40" s="326">
        <f t="shared" si="22"/>
        <v>1</v>
      </c>
      <c r="ES40" s="321">
        <f t="shared" si="23"/>
        <v>3.225806451612903</v>
      </c>
      <c r="ET40" s="300">
        <f t="shared" si="24"/>
        <v>11</v>
      </c>
      <c r="EU40" s="291">
        <f t="shared" si="25"/>
        <v>35.483870967741936</v>
      </c>
      <c r="EV40" s="48"/>
    </row>
    <row r="41" spans="1:152" ht="15.75" customHeight="1">
      <c r="A41" s="49">
        <v>75</v>
      </c>
      <c r="B41" s="28" t="s">
        <v>39</v>
      </c>
      <c r="C41" s="5" t="s">
        <v>3</v>
      </c>
      <c r="D41" s="50">
        <v>36</v>
      </c>
      <c r="E41" s="51">
        <v>35</v>
      </c>
      <c r="F41" s="12"/>
      <c r="G41" s="12">
        <v>1</v>
      </c>
      <c r="H41" s="52"/>
      <c r="I41" s="53">
        <v>18</v>
      </c>
      <c r="J41" s="54">
        <v>17</v>
      </c>
      <c r="K41" s="12">
        <v>1</v>
      </c>
      <c r="L41" s="55"/>
      <c r="M41" s="55"/>
      <c r="N41" s="56">
        <v>6</v>
      </c>
      <c r="O41" s="51">
        <v>6</v>
      </c>
      <c r="P41" s="12"/>
      <c r="Q41" s="12"/>
      <c r="R41" s="52"/>
      <c r="S41" s="40">
        <f t="shared" si="26"/>
        <v>60</v>
      </c>
      <c r="T41" s="29">
        <f t="shared" si="32"/>
        <v>36</v>
      </c>
      <c r="U41" s="60"/>
      <c r="V41" s="61"/>
      <c r="W41" s="12">
        <v>34</v>
      </c>
      <c r="X41" s="12"/>
      <c r="Y41" s="12">
        <v>1</v>
      </c>
      <c r="Z41" s="52">
        <v>1</v>
      </c>
      <c r="AA41" s="33">
        <f t="shared" si="33"/>
        <v>18</v>
      </c>
      <c r="AB41" s="54">
        <v>17</v>
      </c>
      <c r="AC41" s="12"/>
      <c r="AD41" s="55"/>
      <c r="AE41" s="55">
        <v>1</v>
      </c>
      <c r="AF41" s="45">
        <f t="shared" si="34"/>
        <v>6</v>
      </c>
      <c r="AG41" s="51">
        <v>4</v>
      </c>
      <c r="AH41" s="12">
        <v>1</v>
      </c>
      <c r="AI41" s="12"/>
      <c r="AJ41" s="52">
        <v>1</v>
      </c>
      <c r="AK41" s="40">
        <f t="shared" si="3"/>
        <v>57</v>
      </c>
      <c r="AL41" s="29">
        <v>35</v>
      </c>
      <c r="AM41" s="60"/>
      <c r="AN41" s="61"/>
      <c r="AO41" s="12">
        <v>33</v>
      </c>
      <c r="AP41" s="12"/>
      <c r="AQ41" s="12"/>
      <c r="AR41" s="52">
        <v>2</v>
      </c>
      <c r="AS41" s="33">
        <v>17</v>
      </c>
      <c r="AT41" s="54">
        <v>17</v>
      </c>
      <c r="AU41" s="12"/>
      <c r="AV41" s="55"/>
      <c r="AW41" s="55"/>
      <c r="AX41" s="45">
        <v>5</v>
      </c>
      <c r="AY41" s="46"/>
      <c r="AZ41" s="54">
        <v>3</v>
      </c>
      <c r="BA41" s="12">
        <v>2</v>
      </c>
      <c r="BB41" s="12"/>
      <c r="BC41" s="52"/>
      <c r="BD41" s="47">
        <f t="shared" si="27"/>
        <v>55</v>
      </c>
      <c r="BE41" s="29">
        <v>33</v>
      </c>
      <c r="BF41" s="60"/>
      <c r="BG41" s="61">
        <v>31</v>
      </c>
      <c r="BH41" s="12">
        <v>1</v>
      </c>
      <c r="BI41" s="12">
        <v>1</v>
      </c>
      <c r="BJ41" s="12"/>
      <c r="BK41" s="52"/>
      <c r="BL41" s="67">
        <v>17</v>
      </c>
      <c r="BM41" s="75"/>
      <c r="BN41" s="59">
        <v>16</v>
      </c>
      <c r="BO41" s="12">
        <v>1</v>
      </c>
      <c r="BP41" s="12"/>
      <c r="BQ41" s="12"/>
      <c r="BR41" s="52"/>
      <c r="BS41" s="33">
        <v>5</v>
      </c>
      <c r="BT41" s="233">
        <v>2</v>
      </c>
      <c r="BU41" s="54"/>
      <c r="BV41" s="12">
        <v>1</v>
      </c>
      <c r="BW41" s="12"/>
      <c r="BX41" s="52">
        <v>2</v>
      </c>
      <c r="BY41" s="236">
        <f t="shared" si="0"/>
        <v>4</v>
      </c>
      <c r="BZ41" s="29">
        <v>2</v>
      </c>
      <c r="CA41" s="60"/>
      <c r="CB41" s="61">
        <v>2</v>
      </c>
      <c r="CC41" s="12"/>
      <c r="CD41" s="12"/>
      <c r="CE41" s="12"/>
      <c r="CF41" s="52"/>
      <c r="CG41" s="67">
        <v>1</v>
      </c>
      <c r="CH41" s="75"/>
      <c r="CI41" s="59">
        <v>1</v>
      </c>
      <c r="CJ41" s="12"/>
      <c r="CK41" s="12"/>
      <c r="CL41" s="12"/>
      <c r="CM41" s="52"/>
      <c r="CN41" s="33">
        <v>1</v>
      </c>
      <c r="CO41" s="46"/>
      <c r="CP41" s="233"/>
      <c r="CQ41" s="54"/>
      <c r="CR41" s="12">
        <v>1</v>
      </c>
      <c r="CS41" s="12"/>
      <c r="CT41" s="52"/>
      <c r="CU41" s="47">
        <f t="shared" si="4"/>
        <v>1</v>
      </c>
      <c r="CV41" s="29"/>
      <c r="CW41" s="60"/>
      <c r="CX41" s="61"/>
      <c r="CY41" s="12"/>
      <c r="CZ41" s="12"/>
      <c r="DA41" s="12"/>
      <c r="DB41" s="52"/>
      <c r="DC41" s="67"/>
      <c r="DD41" s="75"/>
      <c r="DE41" s="59"/>
      <c r="DF41" s="12"/>
      <c r="DG41" s="12"/>
      <c r="DH41" s="12"/>
      <c r="DI41" s="55"/>
      <c r="DJ41" s="45">
        <v>1</v>
      </c>
      <c r="DK41" s="46"/>
      <c r="DL41" s="233"/>
      <c r="DM41" s="54">
        <v>1</v>
      </c>
      <c r="DN41" s="12"/>
      <c r="DO41" s="12"/>
      <c r="DP41" s="52"/>
      <c r="DQ41" s="47">
        <f t="shared" si="28"/>
        <v>1</v>
      </c>
      <c r="DR41" s="48"/>
      <c r="DS41" s="242">
        <v>36</v>
      </c>
      <c r="DT41" s="269">
        <f t="shared" si="5"/>
        <v>33</v>
      </c>
      <c r="DU41" s="270">
        <f t="shared" si="6"/>
        <v>91.66666666666667</v>
      </c>
      <c r="DV41" s="269">
        <f t="shared" si="7"/>
        <v>0</v>
      </c>
      <c r="DW41" s="270">
        <f t="shared" si="8"/>
        <v>0</v>
      </c>
      <c r="DX41" s="269">
        <f t="shared" si="9"/>
        <v>3</v>
      </c>
      <c r="DY41" s="270">
        <f t="shared" si="10"/>
        <v>8.333333333333334</v>
      </c>
      <c r="DZ41" s="313">
        <v>18</v>
      </c>
      <c r="EA41" s="269">
        <f t="shared" si="11"/>
        <v>17</v>
      </c>
      <c r="EB41" s="291">
        <f t="shared" si="12"/>
        <v>94.44444444444444</v>
      </c>
      <c r="EC41" s="317">
        <f t="shared" si="13"/>
        <v>0</v>
      </c>
      <c r="ED41" s="321">
        <f t="shared" si="14"/>
        <v>0</v>
      </c>
      <c r="EE41" s="194">
        <f t="shared" si="15"/>
        <v>1</v>
      </c>
      <c r="EF41" s="290">
        <f t="shared" si="29"/>
        <v>5.555555555555555</v>
      </c>
      <c r="EG41" s="194">
        <v>6</v>
      </c>
      <c r="EH41" s="11">
        <f t="shared" si="16"/>
        <v>2</v>
      </c>
      <c r="EI41" s="239">
        <f t="shared" si="17"/>
        <v>33.333333333333336</v>
      </c>
      <c r="EJ41" s="465">
        <f t="shared" si="30"/>
        <v>1</v>
      </c>
      <c r="EK41" s="239">
        <f t="shared" si="18"/>
        <v>16.666666666666668</v>
      </c>
      <c r="EL41" s="465">
        <f t="shared" si="31"/>
        <v>3</v>
      </c>
      <c r="EM41" s="291">
        <f t="shared" si="19"/>
        <v>50</v>
      </c>
      <c r="EO41" s="242">
        <v>60</v>
      </c>
      <c r="EP41" s="300">
        <f t="shared" si="20"/>
        <v>52</v>
      </c>
      <c r="EQ41" s="291">
        <f t="shared" si="21"/>
        <v>86.66666666666667</v>
      </c>
      <c r="ER41" s="326">
        <f t="shared" si="22"/>
        <v>1</v>
      </c>
      <c r="ES41" s="321">
        <f t="shared" si="23"/>
        <v>1.6666666666666667</v>
      </c>
      <c r="ET41" s="300">
        <f t="shared" si="24"/>
        <v>7</v>
      </c>
      <c r="EU41" s="291">
        <f t="shared" si="25"/>
        <v>11.666666666666666</v>
      </c>
      <c r="EV41" s="48"/>
    </row>
    <row r="42" spans="1:152" ht="15.75" customHeight="1">
      <c r="A42" s="49">
        <v>79</v>
      </c>
      <c r="B42" s="28" t="s">
        <v>41</v>
      </c>
      <c r="C42" s="5" t="s">
        <v>3</v>
      </c>
      <c r="D42" s="50">
        <v>29</v>
      </c>
      <c r="E42" s="51">
        <v>16</v>
      </c>
      <c r="F42" s="12"/>
      <c r="G42" s="12">
        <v>8</v>
      </c>
      <c r="H42" s="52">
        <v>5</v>
      </c>
      <c r="I42" s="53">
        <v>9</v>
      </c>
      <c r="J42" s="54">
        <v>9</v>
      </c>
      <c r="K42" s="12"/>
      <c r="L42" s="55"/>
      <c r="M42" s="55"/>
      <c r="N42" s="56">
        <v>2</v>
      </c>
      <c r="O42" s="51">
        <v>1</v>
      </c>
      <c r="P42" s="12">
        <v>1</v>
      </c>
      <c r="Q42" s="12"/>
      <c r="R42" s="52"/>
      <c r="S42" s="40">
        <f t="shared" si="26"/>
        <v>35</v>
      </c>
      <c r="T42" s="29">
        <f t="shared" si="32"/>
        <v>24</v>
      </c>
      <c r="U42" s="60"/>
      <c r="V42" s="61"/>
      <c r="W42" s="12">
        <v>23</v>
      </c>
      <c r="X42" s="12"/>
      <c r="Y42" s="12"/>
      <c r="Z42" s="52">
        <v>1</v>
      </c>
      <c r="AA42" s="33">
        <f t="shared" si="33"/>
        <v>9</v>
      </c>
      <c r="AB42" s="54">
        <v>9</v>
      </c>
      <c r="AC42" s="12"/>
      <c r="AD42" s="55"/>
      <c r="AE42" s="55"/>
      <c r="AF42" s="45">
        <f t="shared" si="34"/>
        <v>2</v>
      </c>
      <c r="AG42" s="51">
        <v>1</v>
      </c>
      <c r="AH42" s="12">
        <v>1</v>
      </c>
      <c r="AI42" s="12"/>
      <c r="AJ42" s="52"/>
      <c r="AK42" s="40">
        <f t="shared" si="3"/>
        <v>34</v>
      </c>
      <c r="AL42" s="29">
        <v>23</v>
      </c>
      <c r="AM42" s="60"/>
      <c r="AN42" s="61"/>
      <c r="AO42" s="12">
        <v>20</v>
      </c>
      <c r="AP42" s="12"/>
      <c r="AQ42" s="12">
        <v>2</v>
      </c>
      <c r="AR42" s="52">
        <v>1</v>
      </c>
      <c r="AS42" s="33">
        <v>9</v>
      </c>
      <c r="AT42" s="54">
        <v>7</v>
      </c>
      <c r="AU42" s="12">
        <v>2</v>
      </c>
      <c r="AV42" s="55"/>
      <c r="AW42" s="55"/>
      <c r="AX42" s="45">
        <v>2</v>
      </c>
      <c r="AY42" s="46"/>
      <c r="AZ42" s="54">
        <v>1</v>
      </c>
      <c r="BA42" s="12">
        <v>1</v>
      </c>
      <c r="BB42" s="12"/>
      <c r="BC42" s="52"/>
      <c r="BD42" s="47">
        <f t="shared" si="27"/>
        <v>33</v>
      </c>
      <c r="BE42" s="29">
        <v>22</v>
      </c>
      <c r="BF42" s="60"/>
      <c r="BG42" s="61"/>
      <c r="BH42" s="12">
        <v>19</v>
      </c>
      <c r="BI42" s="12"/>
      <c r="BJ42" s="12">
        <v>1</v>
      </c>
      <c r="BK42" s="52">
        <v>2</v>
      </c>
      <c r="BL42" s="67">
        <v>9</v>
      </c>
      <c r="BM42" s="75"/>
      <c r="BN42" s="59"/>
      <c r="BO42" s="12">
        <v>9</v>
      </c>
      <c r="BP42" s="12"/>
      <c r="BQ42" s="12"/>
      <c r="BR42" s="52"/>
      <c r="BS42" s="33">
        <v>2</v>
      </c>
      <c r="BT42" s="233"/>
      <c r="BU42" s="54">
        <v>1</v>
      </c>
      <c r="BV42" s="12"/>
      <c r="BW42" s="12"/>
      <c r="BX42" s="52">
        <v>1</v>
      </c>
      <c r="BY42" s="236">
        <f t="shared" si="0"/>
        <v>30</v>
      </c>
      <c r="BZ42" s="29">
        <v>20</v>
      </c>
      <c r="CA42" s="60"/>
      <c r="CB42" s="61">
        <v>12</v>
      </c>
      <c r="CC42" s="12">
        <v>5</v>
      </c>
      <c r="CD42" s="12"/>
      <c r="CE42" s="12">
        <v>2</v>
      </c>
      <c r="CF42" s="52">
        <v>1</v>
      </c>
      <c r="CG42" s="67">
        <v>9</v>
      </c>
      <c r="CH42" s="75"/>
      <c r="CI42" s="59">
        <v>6</v>
      </c>
      <c r="CJ42" s="12">
        <v>1</v>
      </c>
      <c r="CK42" s="12">
        <v>2</v>
      </c>
      <c r="CL42" s="12"/>
      <c r="CM42" s="52"/>
      <c r="CN42" s="33">
        <v>1</v>
      </c>
      <c r="CO42" s="46"/>
      <c r="CP42" s="233"/>
      <c r="CQ42" s="54"/>
      <c r="CR42" s="12"/>
      <c r="CS42" s="12"/>
      <c r="CT42" s="52">
        <v>1</v>
      </c>
      <c r="CU42" s="47">
        <f t="shared" si="4"/>
        <v>10</v>
      </c>
      <c r="CV42" s="29">
        <v>7</v>
      </c>
      <c r="CW42" s="60"/>
      <c r="CX42" s="61">
        <v>2</v>
      </c>
      <c r="CY42" s="12"/>
      <c r="CZ42" s="12"/>
      <c r="DA42" s="12">
        <v>4</v>
      </c>
      <c r="DB42" s="52">
        <v>1</v>
      </c>
      <c r="DC42" s="67">
        <v>3</v>
      </c>
      <c r="DD42" s="75"/>
      <c r="DE42" s="59">
        <v>1</v>
      </c>
      <c r="DF42" s="12"/>
      <c r="DG42" s="12"/>
      <c r="DH42" s="12"/>
      <c r="DI42" s="55">
        <v>2</v>
      </c>
      <c r="DJ42" s="45"/>
      <c r="DK42" s="46"/>
      <c r="DL42" s="233"/>
      <c r="DM42" s="54"/>
      <c r="DN42" s="12"/>
      <c r="DO42" s="12"/>
      <c r="DP42" s="52"/>
      <c r="DQ42" s="47">
        <f t="shared" si="28"/>
        <v>4</v>
      </c>
      <c r="DR42" s="48"/>
      <c r="DS42" s="242">
        <v>29</v>
      </c>
      <c r="DT42" s="269">
        <f t="shared" si="5"/>
        <v>14</v>
      </c>
      <c r="DU42" s="270">
        <f t="shared" si="6"/>
        <v>48.275862068965516</v>
      </c>
      <c r="DV42" s="269">
        <f t="shared" si="7"/>
        <v>4</v>
      </c>
      <c r="DW42" s="270">
        <f t="shared" si="8"/>
        <v>13.793103448275861</v>
      </c>
      <c r="DX42" s="269">
        <f t="shared" si="9"/>
        <v>11</v>
      </c>
      <c r="DY42" s="270">
        <f t="shared" si="10"/>
        <v>37.93103448275862</v>
      </c>
      <c r="DZ42" s="313">
        <v>9</v>
      </c>
      <c r="EA42" s="269">
        <f t="shared" si="11"/>
        <v>7</v>
      </c>
      <c r="EB42" s="291">
        <f t="shared" si="12"/>
        <v>77.77777777777777</v>
      </c>
      <c r="EC42" s="317">
        <f t="shared" si="13"/>
        <v>0</v>
      </c>
      <c r="ED42" s="321">
        <f t="shared" si="14"/>
        <v>0</v>
      </c>
      <c r="EE42" s="194">
        <f t="shared" si="15"/>
        <v>2</v>
      </c>
      <c r="EF42" s="288">
        <f t="shared" si="29"/>
        <v>22.22222222222222</v>
      </c>
      <c r="EG42" s="194">
        <v>2</v>
      </c>
      <c r="EH42" s="11">
        <f t="shared" si="16"/>
        <v>0</v>
      </c>
      <c r="EI42" s="239">
        <f t="shared" si="17"/>
        <v>0</v>
      </c>
      <c r="EJ42" s="465">
        <f t="shared" si="30"/>
        <v>0</v>
      </c>
      <c r="EK42" s="239">
        <f t="shared" si="18"/>
        <v>0</v>
      </c>
      <c r="EL42" s="465">
        <f t="shared" si="31"/>
        <v>2</v>
      </c>
      <c r="EM42" s="303">
        <f t="shared" si="19"/>
        <v>100</v>
      </c>
      <c r="EO42" s="242">
        <v>40</v>
      </c>
      <c r="EP42" s="300">
        <f t="shared" si="20"/>
        <v>21</v>
      </c>
      <c r="EQ42" s="291">
        <f t="shared" si="21"/>
        <v>52.5</v>
      </c>
      <c r="ER42" s="326">
        <f t="shared" si="22"/>
        <v>4</v>
      </c>
      <c r="ES42" s="321">
        <f t="shared" si="23"/>
        <v>10</v>
      </c>
      <c r="ET42" s="300">
        <f t="shared" si="24"/>
        <v>15</v>
      </c>
      <c r="EU42" s="291">
        <f t="shared" si="25"/>
        <v>37.5</v>
      </c>
      <c r="EV42" s="48"/>
    </row>
    <row r="43" spans="1:152" ht="15.75" customHeight="1">
      <c r="A43" s="49">
        <v>22</v>
      </c>
      <c r="B43" s="28" t="s">
        <v>40</v>
      </c>
      <c r="C43" s="5" t="s">
        <v>3</v>
      </c>
      <c r="D43" s="50">
        <v>53</v>
      </c>
      <c r="E43" s="51">
        <v>32</v>
      </c>
      <c r="F43" s="12"/>
      <c r="G43" s="12">
        <v>21</v>
      </c>
      <c r="H43" s="52"/>
      <c r="I43" s="53">
        <v>15</v>
      </c>
      <c r="J43" s="54">
        <v>11</v>
      </c>
      <c r="K43" s="12">
        <v>4</v>
      </c>
      <c r="L43" s="55"/>
      <c r="M43" s="55"/>
      <c r="N43" s="56">
        <v>2</v>
      </c>
      <c r="O43" s="51"/>
      <c r="P43" s="12">
        <v>2</v>
      </c>
      <c r="Q43" s="12"/>
      <c r="R43" s="52"/>
      <c r="S43" s="40">
        <f t="shared" si="26"/>
        <v>70</v>
      </c>
      <c r="T43" s="29">
        <f t="shared" si="32"/>
        <v>53</v>
      </c>
      <c r="U43" s="60"/>
      <c r="V43" s="61"/>
      <c r="W43" s="12">
        <v>37</v>
      </c>
      <c r="X43" s="12"/>
      <c r="Y43" s="12">
        <v>4</v>
      </c>
      <c r="Z43" s="52">
        <v>12</v>
      </c>
      <c r="AA43" s="33">
        <f t="shared" si="33"/>
        <v>15</v>
      </c>
      <c r="AB43" s="54">
        <v>13</v>
      </c>
      <c r="AC43" s="12">
        <v>1</v>
      </c>
      <c r="AD43" s="55"/>
      <c r="AE43" s="55">
        <v>1</v>
      </c>
      <c r="AF43" s="45">
        <f t="shared" si="34"/>
        <v>2</v>
      </c>
      <c r="AG43" s="51">
        <v>1</v>
      </c>
      <c r="AH43" s="12">
        <v>1</v>
      </c>
      <c r="AI43" s="12"/>
      <c r="AJ43" s="52"/>
      <c r="AK43" s="40">
        <f t="shared" si="3"/>
        <v>57</v>
      </c>
      <c r="AL43" s="29">
        <v>41</v>
      </c>
      <c r="AM43" s="60"/>
      <c r="AN43" s="61"/>
      <c r="AO43" s="12">
        <v>35</v>
      </c>
      <c r="AP43" s="12"/>
      <c r="AQ43" s="12">
        <v>4</v>
      </c>
      <c r="AR43" s="52">
        <v>2</v>
      </c>
      <c r="AS43" s="33">
        <v>14</v>
      </c>
      <c r="AT43" s="54">
        <v>11</v>
      </c>
      <c r="AU43" s="12">
        <v>3</v>
      </c>
      <c r="AV43" s="55"/>
      <c r="AW43" s="55"/>
      <c r="AX43" s="45">
        <v>2</v>
      </c>
      <c r="AY43" s="46"/>
      <c r="AZ43" s="54">
        <v>1</v>
      </c>
      <c r="BA43" s="12">
        <v>1</v>
      </c>
      <c r="BB43" s="12"/>
      <c r="BC43" s="52"/>
      <c r="BD43" s="47">
        <f t="shared" si="27"/>
        <v>55</v>
      </c>
      <c r="BE43" s="29">
        <v>39</v>
      </c>
      <c r="BF43" s="60"/>
      <c r="BG43" s="61"/>
      <c r="BH43" s="12">
        <v>28</v>
      </c>
      <c r="BI43" s="12"/>
      <c r="BJ43" s="12">
        <v>10</v>
      </c>
      <c r="BK43" s="52">
        <v>1</v>
      </c>
      <c r="BL43" s="67">
        <v>14</v>
      </c>
      <c r="BM43" s="75"/>
      <c r="BN43" s="59"/>
      <c r="BO43" s="12">
        <v>12</v>
      </c>
      <c r="BP43" s="12">
        <v>1</v>
      </c>
      <c r="BQ43" s="12"/>
      <c r="BR43" s="52">
        <v>1</v>
      </c>
      <c r="BS43" s="33">
        <v>2</v>
      </c>
      <c r="BT43" s="233"/>
      <c r="BU43" s="54">
        <v>1</v>
      </c>
      <c r="BV43" s="12">
        <v>1</v>
      </c>
      <c r="BW43" s="12"/>
      <c r="BX43" s="52"/>
      <c r="BY43" s="236">
        <f t="shared" si="0"/>
        <v>53</v>
      </c>
      <c r="BZ43" s="29">
        <v>38</v>
      </c>
      <c r="CA43" s="60"/>
      <c r="CB43" s="61">
        <v>18</v>
      </c>
      <c r="CC43" s="12">
        <v>18</v>
      </c>
      <c r="CD43" s="12"/>
      <c r="CE43" s="12">
        <v>2</v>
      </c>
      <c r="CF43" s="52"/>
      <c r="CG43" s="67">
        <v>13</v>
      </c>
      <c r="CH43" s="75"/>
      <c r="CI43" s="59">
        <v>8</v>
      </c>
      <c r="CJ43" s="12">
        <v>3</v>
      </c>
      <c r="CK43" s="12">
        <v>2</v>
      </c>
      <c r="CL43" s="12"/>
      <c r="CM43" s="52"/>
      <c r="CN43" s="33">
        <v>2</v>
      </c>
      <c r="CO43" s="46"/>
      <c r="CP43" s="233"/>
      <c r="CQ43" s="54"/>
      <c r="CR43" s="12">
        <v>1</v>
      </c>
      <c r="CS43" s="12"/>
      <c r="CT43" s="52">
        <v>1</v>
      </c>
      <c r="CU43" s="47">
        <f t="shared" si="4"/>
        <v>26</v>
      </c>
      <c r="CV43" s="29">
        <v>20</v>
      </c>
      <c r="CW43" s="60"/>
      <c r="CX43" s="61">
        <v>10</v>
      </c>
      <c r="CY43" s="12">
        <v>5</v>
      </c>
      <c r="CZ43" s="12"/>
      <c r="DA43" s="12">
        <v>4</v>
      </c>
      <c r="DB43" s="52">
        <v>1</v>
      </c>
      <c r="DC43" s="67">
        <v>5</v>
      </c>
      <c r="DD43" s="75"/>
      <c r="DE43" s="59">
        <v>4</v>
      </c>
      <c r="DF43" s="12">
        <v>1</v>
      </c>
      <c r="DG43" s="12"/>
      <c r="DH43" s="12"/>
      <c r="DI43" s="55"/>
      <c r="DJ43" s="45">
        <v>1</v>
      </c>
      <c r="DK43" s="46"/>
      <c r="DL43" s="233"/>
      <c r="DM43" s="54"/>
      <c r="DN43" s="12">
        <v>1</v>
      </c>
      <c r="DO43" s="12"/>
      <c r="DP43" s="52"/>
      <c r="DQ43" s="47">
        <f t="shared" si="28"/>
        <v>11</v>
      </c>
      <c r="DR43" s="48"/>
      <c r="DS43" s="242">
        <v>53</v>
      </c>
      <c r="DT43" s="269">
        <f t="shared" si="5"/>
        <v>28</v>
      </c>
      <c r="DU43" s="270">
        <f t="shared" si="6"/>
        <v>52.83018867924528</v>
      </c>
      <c r="DV43" s="269">
        <f t="shared" si="7"/>
        <v>9</v>
      </c>
      <c r="DW43" s="270">
        <f t="shared" si="8"/>
        <v>16.9811320754717</v>
      </c>
      <c r="DX43" s="269">
        <f t="shared" si="9"/>
        <v>16</v>
      </c>
      <c r="DY43" s="270">
        <f t="shared" si="10"/>
        <v>30.18867924528302</v>
      </c>
      <c r="DZ43" s="313">
        <v>15</v>
      </c>
      <c r="EA43" s="269">
        <f t="shared" si="11"/>
        <v>12</v>
      </c>
      <c r="EB43" s="291">
        <f t="shared" si="12"/>
        <v>80</v>
      </c>
      <c r="EC43" s="317">
        <f t="shared" si="13"/>
        <v>1</v>
      </c>
      <c r="ED43" s="321">
        <f t="shared" si="14"/>
        <v>6.666666666666667</v>
      </c>
      <c r="EE43" s="194">
        <f t="shared" si="15"/>
        <v>2</v>
      </c>
      <c r="EF43" s="288">
        <f t="shared" si="29"/>
        <v>13.333333333333334</v>
      </c>
      <c r="EG43" s="194">
        <v>2</v>
      </c>
      <c r="EH43" s="11">
        <f t="shared" si="16"/>
        <v>0</v>
      </c>
      <c r="EI43" s="239">
        <f t="shared" si="17"/>
        <v>0</v>
      </c>
      <c r="EJ43" s="465">
        <f t="shared" si="30"/>
        <v>1</v>
      </c>
      <c r="EK43" s="239">
        <f t="shared" si="18"/>
        <v>50</v>
      </c>
      <c r="EL43" s="465">
        <f t="shared" si="31"/>
        <v>1</v>
      </c>
      <c r="EM43" s="291">
        <f t="shared" si="19"/>
        <v>50</v>
      </c>
      <c r="EO43" s="242">
        <v>70</v>
      </c>
      <c r="EP43" s="300">
        <f t="shared" si="20"/>
        <v>40</v>
      </c>
      <c r="EQ43" s="291">
        <f t="shared" si="21"/>
        <v>57.142857142857146</v>
      </c>
      <c r="ER43" s="326">
        <f t="shared" si="22"/>
        <v>11</v>
      </c>
      <c r="ES43" s="321">
        <f t="shared" si="23"/>
        <v>15.714285714285714</v>
      </c>
      <c r="ET43" s="300">
        <f t="shared" si="24"/>
        <v>19</v>
      </c>
      <c r="EU43" s="291">
        <f t="shared" si="25"/>
        <v>27.142857142857142</v>
      </c>
      <c r="EV43" s="48"/>
    </row>
    <row r="44" spans="1:152" ht="15.75" customHeight="1">
      <c r="A44" s="49">
        <v>13</v>
      </c>
      <c r="B44" s="28" t="s">
        <v>42</v>
      </c>
      <c r="C44" s="5" t="s">
        <v>3</v>
      </c>
      <c r="D44" s="50">
        <v>44</v>
      </c>
      <c r="E44" s="51">
        <v>35</v>
      </c>
      <c r="F44" s="12"/>
      <c r="G44" s="12">
        <v>8</v>
      </c>
      <c r="H44" s="52">
        <v>1</v>
      </c>
      <c r="I44" s="53">
        <v>14</v>
      </c>
      <c r="J44" s="54">
        <v>13</v>
      </c>
      <c r="K44" s="12">
        <v>1</v>
      </c>
      <c r="L44" s="55"/>
      <c r="M44" s="55"/>
      <c r="N44" s="56">
        <v>2</v>
      </c>
      <c r="O44" s="51">
        <v>2</v>
      </c>
      <c r="P44" s="12"/>
      <c r="Q44" s="12"/>
      <c r="R44" s="52"/>
      <c r="S44" s="40">
        <f t="shared" si="26"/>
        <v>59</v>
      </c>
      <c r="T44" s="29">
        <f t="shared" si="32"/>
        <v>43</v>
      </c>
      <c r="U44" s="60"/>
      <c r="V44" s="61"/>
      <c r="W44" s="12">
        <v>43</v>
      </c>
      <c r="X44" s="12"/>
      <c r="Y44" s="12"/>
      <c r="Z44" s="52"/>
      <c r="AA44" s="33">
        <f t="shared" si="33"/>
        <v>14</v>
      </c>
      <c r="AB44" s="54">
        <v>13</v>
      </c>
      <c r="AC44" s="12">
        <v>1</v>
      </c>
      <c r="AD44" s="55"/>
      <c r="AE44" s="55"/>
      <c r="AF44" s="45">
        <f t="shared" si="34"/>
        <v>2</v>
      </c>
      <c r="AG44" s="51">
        <v>2</v>
      </c>
      <c r="AH44" s="12"/>
      <c r="AI44" s="12"/>
      <c r="AJ44" s="52"/>
      <c r="AK44" s="40">
        <f t="shared" si="3"/>
        <v>59</v>
      </c>
      <c r="AL44" s="29">
        <v>43</v>
      </c>
      <c r="AM44" s="60"/>
      <c r="AN44" s="61"/>
      <c r="AO44" s="12">
        <v>41</v>
      </c>
      <c r="AP44" s="12"/>
      <c r="AQ44" s="12">
        <v>2</v>
      </c>
      <c r="AR44" s="52"/>
      <c r="AS44" s="33">
        <v>14</v>
      </c>
      <c r="AT44" s="54">
        <v>14</v>
      </c>
      <c r="AU44" s="12"/>
      <c r="AV44" s="55"/>
      <c r="AW44" s="55"/>
      <c r="AX44" s="45">
        <v>2</v>
      </c>
      <c r="AY44" s="46"/>
      <c r="AZ44" s="54">
        <v>2</v>
      </c>
      <c r="BA44" s="12"/>
      <c r="BB44" s="12"/>
      <c r="BC44" s="52"/>
      <c r="BD44" s="47">
        <f t="shared" si="27"/>
        <v>59</v>
      </c>
      <c r="BE44" s="29">
        <v>43</v>
      </c>
      <c r="BF44" s="60"/>
      <c r="BG44" s="61"/>
      <c r="BH44" s="12">
        <v>42</v>
      </c>
      <c r="BI44" s="12"/>
      <c r="BJ44" s="12"/>
      <c r="BK44" s="52">
        <v>1</v>
      </c>
      <c r="BL44" s="67">
        <v>14</v>
      </c>
      <c r="BM44" s="75"/>
      <c r="BN44" s="59"/>
      <c r="BO44" s="12">
        <v>14</v>
      </c>
      <c r="BP44" s="12"/>
      <c r="BQ44" s="12"/>
      <c r="BR44" s="52"/>
      <c r="BS44" s="33">
        <v>2</v>
      </c>
      <c r="BT44" s="233"/>
      <c r="BU44" s="54">
        <v>2</v>
      </c>
      <c r="BV44" s="12"/>
      <c r="BW44" s="12"/>
      <c r="BX44" s="52"/>
      <c r="BY44" s="236">
        <f t="shared" si="0"/>
        <v>58</v>
      </c>
      <c r="BZ44" s="29">
        <v>42</v>
      </c>
      <c r="CA44" s="60"/>
      <c r="CB44" s="61">
        <v>34</v>
      </c>
      <c r="CC44" s="12">
        <v>8</v>
      </c>
      <c r="CD44" s="12"/>
      <c r="CE44" s="12"/>
      <c r="CF44" s="52"/>
      <c r="CG44" s="67">
        <v>14</v>
      </c>
      <c r="CH44" s="75"/>
      <c r="CI44" s="59">
        <v>11</v>
      </c>
      <c r="CJ44" s="12">
        <v>2</v>
      </c>
      <c r="CK44" s="12">
        <v>1</v>
      </c>
      <c r="CL44" s="12"/>
      <c r="CM44" s="52"/>
      <c r="CN44" s="33">
        <v>2</v>
      </c>
      <c r="CO44" s="46"/>
      <c r="CP44" s="233">
        <v>2</v>
      </c>
      <c r="CQ44" s="54"/>
      <c r="CR44" s="12"/>
      <c r="CS44" s="12"/>
      <c r="CT44" s="52"/>
      <c r="CU44" s="47">
        <f t="shared" si="4"/>
        <v>11</v>
      </c>
      <c r="CV44" s="29">
        <v>8</v>
      </c>
      <c r="CW44" s="60"/>
      <c r="CX44" s="61">
        <v>8</v>
      </c>
      <c r="CY44" s="12"/>
      <c r="CZ44" s="12"/>
      <c r="DA44" s="12"/>
      <c r="DB44" s="52"/>
      <c r="DC44" s="67">
        <v>3</v>
      </c>
      <c r="DD44" s="75"/>
      <c r="DE44" s="59">
        <v>2</v>
      </c>
      <c r="DF44" s="12"/>
      <c r="DG44" s="12"/>
      <c r="DH44" s="12"/>
      <c r="DI44" s="55">
        <v>1</v>
      </c>
      <c r="DJ44" s="45"/>
      <c r="DK44" s="46"/>
      <c r="DL44" s="233"/>
      <c r="DM44" s="54"/>
      <c r="DN44" s="12"/>
      <c r="DO44" s="12"/>
      <c r="DP44" s="52"/>
      <c r="DQ44" s="47">
        <f t="shared" si="28"/>
        <v>0</v>
      </c>
      <c r="DR44" s="48"/>
      <c r="DS44" s="242">
        <v>44</v>
      </c>
      <c r="DT44" s="269">
        <f t="shared" si="5"/>
        <v>42</v>
      </c>
      <c r="DU44" s="270">
        <f t="shared" si="6"/>
        <v>95.45454545454545</v>
      </c>
      <c r="DV44" s="269">
        <f t="shared" si="7"/>
        <v>0</v>
      </c>
      <c r="DW44" s="270">
        <f t="shared" si="8"/>
        <v>0</v>
      </c>
      <c r="DX44" s="269">
        <f t="shared" si="9"/>
        <v>2</v>
      </c>
      <c r="DY44" s="270">
        <f t="shared" si="10"/>
        <v>4.545454545454546</v>
      </c>
      <c r="DZ44" s="313">
        <v>14</v>
      </c>
      <c r="EA44" s="269">
        <f t="shared" si="11"/>
        <v>13</v>
      </c>
      <c r="EB44" s="291">
        <f t="shared" si="12"/>
        <v>92.85714285714286</v>
      </c>
      <c r="EC44" s="317">
        <f t="shared" si="13"/>
        <v>0</v>
      </c>
      <c r="ED44" s="321">
        <f t="shared" si="14"/>
        <v>0</v>
      </c>
      <c r="EE44" s="194">
        <f t="shared" si="15"/>
        <v>1</v>
      </c>
      <c r="EF44" s="288">
        <f t="shared" si="29"/>
        <v>7.142857142857143</v>
      </c>
      <c r="EG44" s="194">
        <v>2</v>
      </c>
      <c r="EH44" s="11">
        <f t="shared" si="16"/>
        <v>2</v>
      </c>
      <c r="EI44" s="262">
        <f t="shared" si="17"/>
        <v>100</v>
      </c>
      <c r="EJ44" s="465">
        <f t="shared" si="30"/>
        <v>0</v>
      </c>
      <c r="EK44" s="239">
        <f t="shared" si="18"/>
        <v>0</v>
      </c>
      <c r="EL44" s="465">
        <f t="shared" si="31"/>
        <v>0</v>
      </c>
      <c r="EM44" s="291">
        <f t="shared" si="19"/>
        <v>0</v>
      </c>
      <c r="EO44" s="242">
        <v>60</v>
      </c>
      <c r="EP44" s="300">
        <f t="shared" si="20"/>
        <v>57</v>
      </c>
      <c r="EQ44" s="291">
        <f t="shared" si="21"/>
        <v>95</v>
      </c>
      <c r="ER44" s="326">
        <f t="shared" si="22"/>
        <v>0</v>
      </c>
      <c r="ES44" s="321">
        <f t="shared" si="23"/>
        <v>0</v>
      </c>
      <c r="ET44" s="300">
        <f t="shared" si="24"/>
        <v>3</v>
      </c>
      <c r="EU44" s="291">
        <f t="shared" si="25"/>
        <v>5</v>
      </c>
      <c r="EV44" s="48"/>
    </row>
    <row r="45" spans="1:152" ht="15.75" customHeight="1">
      <c r="A45" s="49">
        <v>29</v>
      </c>
      <c r="B45" s="28" t="s">
        <v>43</v>
      </c>
      <c r="C45" s="5" t="s">
        <v>2</v>
      </c>
      <c r="D45" s="50">
        <v>24</v>
      </c>
      <c r="E45" s="51">
        <v>13</v>
      </c>
      <c r="F45" s="12"/>
      <c r="G45" s="12">
        <v>6</v>
      </c>
      <c r="H45" s="52">
        <v>5</v>
      </c>
      <c r="I45" s="53">
        <v>12</v>
      </c>
      <c r="J45" s="54">
        <v>7</v>
      </c>
      <c r="K45" s="12">
        <v>1</v>
      </c>
      <c r="L45" s="55"/>
      <c r="M45" s="55">
        <v>4</v>
      </c>
      <c r="N45" s="72">
        <v>5</v>
      </c>
      <c r="O45" s="51">
        <v>3</v>
      </c>
      <c r="P45" s="12">
        <v>2</v>
      </c>
      <c r="Q45" s="12"/>
      <c r="R45" s="52"/>
      <c r="S45" s="40">
        <f t="shared" si="26"/>
        <v>32</v>
      </c>
      <c r="T45" s="29">
        <f t="shared" si="32"/>
        <v>19</v>
      </c>
      <c r="U45" s="60"/>
      <c r="V45" s="61"/>
      <c r="W45" s="12">
        <v>14</v>
      </c>
      <c r="X45" s="12"/>
      <c r="Y45" s="12">
        <v>1</v>
      </c>
      <c r="Z45" s="52">
        <v>4</v>
      </c>
      <c r="AA45" s="33">
        <f t="shared" si="33"/>
        <v>8</v>
      </c>
      <c r="AB45" s="54">
        <v>7</v>
      </c>
      <c r="AC45" s="12">
        <v>1</v>
      </c>
      <c r="AD45" s="55"/>
      <c r="AE45" s="55"/>
      <c r="AF45" s="45">
        <f t="shared" si="34"/>
        <v>5</v>
      </c>
      <c r="AG45" s="51">
        <v>3</v>
      </c>
      <c r="AH45" s="12"/>
      <c r="AI45" s="12"/>
      <c r="AJ45" s="52">
        <v>2</v>
      </c>
      <c r="AK45" s="40">
        <f t="shared" si="3"/>
        <v>26</v>
      </c>
      <c r="AL45" s="29">
        <v>15</v>
      </c>
      <c r="AM45" s="60"/>
      <c r="AN45" s="61"/>
      <c r="AO45" s="12">
        <v>11</v>
      </c>
      <c r="AP45" s="12"/>
      <c r="AQ45" s="12">
        <v>2</v>
      </c>
      <c r="AR45" s="52">
        <v>2</v>
      </c>
      <c r="AS45" s="33">
        <v>8</v>
      </c>
      <c r="AT45" s="54">
        <v>6</v>
      </c>
      <c r="AU45" s="12">
        <v>2</v>
      </c>
      <c r="AV45" s="55"/>
      <c r="AW45" s="55"/>
      <c r="AX45" s="45">
        <v>3</v>
      </c>
      <c r="AY45" s="46"/>
      <c r="AZ45" s="54">
        <v>3</v>
      </c>
      <c r="BA45" s="12"/>
      <c r="BB45" s="12"/>
      <c r="BC45" s="52"/>
      <c r="BD45" s="47">
        <f t="shared" si="27"/>
        <v>24</v>
      </c>
      <c r="BE45" s="29">
        <v>13</v>
      </c>
      <c r="BF45" s="60"/>
      <c r="BG45" s="61">
        <v>4</v>
      </c>
      <c r="BH45" s="12">
        <v>2</v>
      </c>
      <c r="BI45" s="12"/>
      <c r="BJ45" s="12">
        <v>7</v>
      </c>
      <c r="BK45" s="52"/>
      <c r="BL45" s="67">
        <v>8</v>
      </c>
      <c r="BM45" s="75"/>
      <c r="BN45" s="59">
        <v>5</v>
      </c>
      <c r="BO45" s="12">
        <v>1</v>
      </c>
      <c r="BP45" s="12">
        <v>2</v>
      </c>
      <c r="BQ45" s="12"/>
      <c r="BR45" s="52"/>
      <c r="BS45" s="33">
        <v>3</v>
      </c>
      <c r="BT45" s="233">
        <v>1</v>
      </c>
      <c r="BU45" s="54"/>
      <c r="BV45" s="12">
        <v>2</v>
      </c>
      <c r="BW45" s="12"/>
      <c r="BX45" s="52"/>
      <c r="BY45" s="236">
        <f t="shared" si="0"/>
        <v>14</v>
      </c>
      <c r="BZ45" s="29">
        <v>9</v>
      </c>
      <c r="CA45" s="60"/>
      <c r="CB45" s="61">
        <v>2</v>
      </c>
      <c r="CC45" s="12">
        <v>1</v>
      </c>
      <c r="CD45" s="12"/>
      <c r="CE45" s="12">
        <v>4</v>
      </c>
      <c r="CF45" s="52">
        <v>2</v>
      </c>
      <c r="CG45" s="67">
        <v>3</v>
      </c>
      <c r="CH45" s="75"/>
      <c r="CI45" s="59"/>
      <c r="CJ45" s="12"/>
      <c r="CK45" s="12">
        <v>3</v>
      </c>
      <c r="CL45" s="12"/>
      <c r="CM45" s="52"/>
      <c r="CN45" s="33">
        <v>2</v>
      </c>
      <c r="CO45" s="46"/>
      <c r="CP45" s="233"/>
      <c r="CQ45" s="54"/>
      <c r="CR45" s="12">
        <v>2</v>
      </c>
      <c r="CS45" s="12"/>
      <c r="CT45" s="52"/>
      <c r="CU45" s="47">
        <f t="shared" si="4"/>
        <v>10</v>
      </c>
      <c r="CV45" s="29">
        <v>5</v>
      </c>
      <c r="CW45" s="60"/>
      <c r="CX45" s="61">
        <v>2</v>
      </c>
      <c r="CY45" s="12">
        <v>1</v>
      </c>
      <c r="CZ45" s="12"/>
      <c r="DA45" s="12">
        <v>2</v>
      </c>
      <c r="DB45" s="52"/>
      <c r="DC45" s="67">
        <v>3</v>
      </c>
      <c r="DD45" s="75"/>
      <c r="DE45" s="59">
        <v>1</v>
      </c>
      <c r="DF45" s="12">
        <v>1</v>
      </c>
      <c r="DG45" s="12"/>
      <c r="DH45" s="12"/>
      <c r="DI45" s="55">
        <v>1</v>
      </c>
      <c r="DJ45" s="45">
        <v>2</v>
      </c>
      <c r="DK45" s="46"/>
      <c r="DL45" s="233"/>
      <c r="DM45" s="54"/>
      <c r="DN45" s="12">
        <v>2</v>
      </c>
      <c r="DO45" s="12"/>
      <c r="DP45" s="52"/>
      <c r="DQ45" s="47">
        <f t="shared" si="28"/>
        <v>6</v>
      </c>
      <c r="DR45" s="48"/>
      <c r="DS45" s="242">
        <v>24</v>
      </c>
      <c r="DT45" s="269">
        <f t="shared" si="5"/>
        <v>8</v>
      </c>
      <c r="DU45" s="270">
        <f t="shared" si="6"/>
        <v>33.333333333333336</v>
      </c>
      <c r="DV45" s="269">
        <f t="shared" si="7"/>
        <v>3</v>
      </c>
      <c r="DW45" s="270">
        <f t="shared" si="8"/>
        <v>12.5</v>
      </c>
      <c r="DX45" s="269">
        <f t="shared" si="9"/>
        <v>13</v>
      </c>
      <c r="DY45" s="270">
        <f t="shared" si="10"/>
        <v>54.166666666666664</v>
      </c>
      <c r="DZ45" s="313">
        <v>12</v>
      </c>
      <c r="EA45" s="269">
        <f t="shared" si="11"/>
        <v>6</v>
      </c>
      <c r="EB45" s="291">
        <f t="shared" si="12"/>
        <v>50</v>
      </c>
      <c r="EC45" s="317">
        <f t="shared" si="13"/>
        <v>1</v>
      </c>
      <c r="ED45" s="321">
        <f t="shared" si="14"/>
        <v>8.333333333333334</v>
      </c>
      <c r="EE45" s="194">
        <f t="shared" si="15"/>
        <v>5</v>
      </c>
      <c r="EF45" s="288">
        <f t="shared" si="29"/>
        <v>41.666666666666664</v>
      </c>
      <c r="EG45" s="194">
        <v>5</v>
      </c>
      <c r="EH45" s="11">
        <f t="shared" si="16"/>
        <v>1</v>
      </c>
      <c r="EI45" s="239">
        <f t="shared" si="17"/>
        <v>20</v>
      </c>
      <c r="EJ45" s="465">
        <f t="shared" si="30"/>
        <v>2</v>
      </c>
      <c r="EK45" s="239">
        <f t="shared" si="18"/>
        <v>40</v>
      </c>
      <c r="EL45" s="465">
        <f t="shared" si="31"/>
        <v>2</v>
      </c>
      <c r="EM45" s="291">
        <f t="shared" si="19"/>
        <v>40</v>
      </c>
      <c r="EO45" s="242">
        <v>41</v>
      </c>
      <c r="EP45" s="300">
        <f t="shared" si="20"/>
        <v>15</v>
      </c>
      <c r="EQ45" s="291">
        <f t="shared" si="21"/>
        <v>36.58536585365854</v>
      </c>
      <c r="ER45" s="326">
        <f t="shared" si="22"/>
        <v>6</v>
      </c>
      <c r="ES45" s="321">
        <f t="shared" si="23"/>
        <v>14.634146341463415</v>
      </c>
      <c r="ET45" s="300">
        <f t="shared" si="24"/>
        <v>20</v>
      </c>
      <c r="EU45" s="291">
        <f t="shared" si="25"/>
        <v>48.78048780487805</v>
      </c>
      <c r="EV45" s="48"/>
    </row>
    <row r="46" spans="1:152" ht="15.75" customHeight="1">
      <c r="A46" s="27">
        <v>62</v>
      </c>
      <c r="B46" s="28" t="s">
        <v>45</v>
      </c>
      <c r="C46" s="7" t="s">
        <v>3</v>
      </c>
      <c r="D46" s="29">
        <v>19</v>
      </c>
      <c r="E46" s="30">
        <v>12</v>
      </c>
      <c r="F46" s="31"/>
      <c r="G46" s="31">
        <v>3</v>
      </c>
      <c r="H46" s="32">
        <v>4</v>
      </c>
      <c r="I46" s="33">
        <v>9</v>
      </c>
      <c r="J46" s="34">
        <v>7</v>
      </c>
      <c r="K46" s="31">
        <v>2</v>
      </c>
      <c r="L46" s="68"/>
      <c r="M46" s="68"/>
      <c r="N46" s="56">
        <v>2</v>
      </c>
      <c r="O46" s="30">
        <v>2</v>
      </c>
      <c r="P46" s="31"/>
      <c r="Q46" s="31"/>
      <c r="R46" s="32"/>
      <c r="S46" s="40">
        <f t="shared" si="26"/>
        <v>26</v>
      </c>
      <c r="T46" s="29">
        <f t="shared" si="32"/>
        <v>15</v>
      </c>
      <c r="U46" s="60"/>
      <c r="V46" s="61"/>
      <c r="W46" s="12">
        <v>13</v>
      </c>
      <c r="X46" s="12"/>
      <c r="Y46" s="12">
        <v>1</v>
      </c>
      <c r="Z46" s="52">
        <v>1</v>
      </c>
      <c r="AA46" s="33">
        <f t="shared" si="33"/>
        <v>9</v>
      </c>
      <c r="AB46" s="34">
        <v>8</v>
      </c>
      <c r="AC46" s="31">
        <v>1</v>
      </c>
      <c r="AD46" s="68"/>
      <c r="AE46" s="68"/>
      <c r="AF46" s="45">
        <f t="shared" si="34"/>
        <v>2</v>
      </c>
      <c r="AG46" s="30">
        <v>2</v>
      </c>
      <c r="AH46" s="31"/>
      <c r="AI46" s="31"/>
      <c r="AJ46" s="32"/>
      <c r="AK46" s="40">
        <f t="shared" si="3"/>
        <v>25</v>
      </c>
      <c r="AL46" s="29">
        <v>14</v>
      </c>
      <c r="AM46" s="60"/>
      <c r="AN46" s="61"/>
      <c r="AO46" s="12">
        <v>10</v>
      </c>
      <c r="AP46" s="12"/>
      <c r="AQ46" s="12">
        <v>3</v>
      </c>
      <c r="AR46" s="52">
        <v>1</v>
      </c>
      <c r="AS46" s="33">
        <v>9</v>
      </c>
      <c r="AT46" s="34">
        <v>8</v>
      </c>
      <c r="AU46" s="31"/>
      <c r="AV46" s="68"/>
      <c r="AW46" s="68">
        <v>1</v>
      </c>
      <c r="AX46" s="45">
        <v>2</v>
      </c>
      <c r="AY46" s="46"/>
      <c r="AZ46" s="34">
        <v>2</v>
      </c>
      <c r="BA46" s="31"/>
      <c r="BB46" s="31"/>
      <c r="BC46" s="32"/>
      <c r="BD46" s="47">
        <f t="shared" si="27"/>
        <v>23</v>
      </c>
      <c r="BE46" s="29">
        <v>13</v>
      </c>
      <c r="BF46" s="60"/>
      <c r="BG46" s="61"/>
      <c r="BH46" s="12">
        <v>2</v>
      </c>
      <c r="BI46" s="12"/>
      <c r="BJ46" s="12">
        <v>8</v>
      </c>
      <c r="BK46" s="52">
        <v>3</v>
      </c>
      <c r="BL46" s="67">
        <v>8</v>
      </c>
      <c r="BM46" s="75"/>
      <c r="BN46" s="59">
        <v>2</v>
      </c>
      <c r="BO46" s="12">
        <v>1</v>
      </c>
      <c r="BP46" s="12">
        <v>5</v>
      </c>
      <c r="BQ46" s="12"/>
      <c r="BR46" s="52"/>
      <c r="BS46" s="33">
        <v>2</v>
      </c>
      <c r="BT46" s="233"/>
      <c r="BU46" s="34"/>
      <c r="BV46" s="31">
        <v>2</v>
      </c>
      <c r="BW46" s="31"/>
      <c r="BX46" s="32"/>
      <c r="BY46" s="236">
        <f t="shared" si="0"/>
        <v>18</v>
      </c>
      <c r="BZ46" s="29">
        <v>10</v>
      </c>
      <c r="CA46" s="60"/>
      <c r="CB46" s="61">
        <v>2</v>
      </c>
      <c r="CC46" s="12"/>
      <c r="CD46" s="12"/>
      <c r="CE46" s="12">
        <v>7</v>
      </c>
      <c r="CF46" s="52">
        <v>1</v>
      </c>
      <c r="CG46" s="67">
        <v>6</v>
      </c>
      <c r="CH46" s="75"/>
      <c r="CI46" s="59">
        <v>2</v>
      </c>
      <c r="CJ46" s="12"/>
      <c r="CK46" s="12">
        <v>4</v>
      </c>
      <c r="CL46" s="12"/>
      <c r="CM46" s="52"/>
      <c r="CN46" s="33">
        <v>2</v>
      </c>
      <c r="CO46" s="46"/>
      <c r="CP46" s="233"/>
      <c r="CQ46" s="34"/>
      <c r="CR46" s="31">
        <v>2</v>
      </c>
      <c r="CS46" s="31"/>
      <c r="CT46" s="32"/>
      <c r="CU46" s="47">
        <f t="shared" si="4"/>
        <v>13</v>
      </c>
      <c r="CV46" s="29">
        <v>7</v>
      </c>
      <c r="CW46" s="60"/>
      <c r="CX46" s="61">
        <v>5</v>
      </c>
      <c r="CY46" s="12"/>
      <c r="CZ46" s="12">
        <v>1</v>
      </c>
      <c r="DA46" s="12">
        <v>1</v>
      </c>
      <c r="DB46" s="52"/>
      <c r="DC46" s="67">
        <v>4</v>
      </c>
      <c r="DD46" s="75"/>
      <c r="DE46" s="59">
        <v>2</v>
      </c>
      <c r="DF46" s="12"/>
      <c r="DG46" s="12">
        <v>2</v>
      </c>
      <c r="DH46" s="12"/>
      <c r="DI46" s="55"/>
      <c r="DJ46" s="45">
        <v>2</v>
      </c>
      <c r="DK46" s="46"/>
      <c r="DL46" s="233">
        <v>1</v>
      </c>
      <c r="DM46" s="34"/>
      <c r="DN46" s="31">
        <v>1</v>
      </c>
      <c r="DO46" s="31"/>
      <c r="DP46" s="32"/>
      <c r="DQ46" s="47">
        <f t="shared" si="28"/>
        <v>5</v>
      </c>
      <c r="DR46" s="48"/>
      <c r="DS46" s="242">
        <v>19</v>
      </c>
      <c r="DT46" s="269">
        <f t="shared" si="5"/>
        <v>7</v>
      </c>
      <c r="DU46" s="270">
        <f t="shared" si="6"/>
        <v>36.8421052631579</v>
      </c>
      <c r="DV46" s="269">
        <f t="shared" si="7"/>
        <v>2</v>
      </c>
      <c r="DW46" s="270">
        <f t="shared" si="8"/>
        <v>10.526315789473685</v>
      </c>
      <c r="DX46" s="269">
        <f t="shared" si="9"/>
        <v>10</v>
      </c>
      <c r="DY46" s="270">
        <f t="shared" si="10"/>
        <v>52.63157894736842</v>
      </c>
      <c r="DZ46" s="313">
        <v>9</v>
      </c>
      <c r="EA46" s="269">
        <f t="shared" si="11"/>
        <v>6</v>
      </c>
      <c r="EB46" s="291">
        <f t="shared" si="12"/>
        <v>66.66666666666667</v>
      </c>
      <c r="EC46" s="317">
        <f t="shared" si="13"/>
        <v>2</v>
      </c>
      <c r="ED46" s="321">
        <f t="shared" si="14"/>
        <v>22.22222222222222</v>
      </c>
      <c r="EE46" s="194">
        <f t="shared" si="15"/>
        <v>1</v>
      </c>
      <c r="EF46" s="288">
        <f t="shared" si="29"/>
        <v>11.11111111111111</v>
      </c>
      <c r="EG46" s="194">
        <v>2</v>
      </c>
      <c r="EH46" s="11">
        <f t="shared" si="16"/>
        <v>1</v>
      </c>
      <c r="EI46" s="239">
        <f t="shared" si="17"/>
        <v>50</v>
      </c>
      <c r="EJ46" s="465">
        <f t="shared" si="30"/>
        <v>1</v>
      </c>
      <c r="EK46" s="262">
        <f t="shared" si="18"/>
        <v>50</v>
      </c>
      <c r="EL46" s="465">
        <f t="shared" si="31"/>
        <v>0</v>
      </c>
      <c r="EM46" s="291">
        <f t="shared" si="19"/>
        <v>0</v>
      </c>
      <c r="EO46" s="242">
        <v>30</v>
      </c>
      <c r="EP46" s="300">
        <f t="shared" si="20"/>
        <v>14</v>
      </c>
      <c r="EQ46" s="291">
        <f t="shared" si="21"/>
        <v>46.666666666666664</v>
      </c>
      <c r="ER46" s="326">
        <f t="shared" si="22"/>
        <v>5</v>
      </c>
      <c r="ES46" s="321">
        <f t="shared" si="23"/>
        <v>16.666666666666668</v>
      </c>
      <c r="ET46" s="300">
        <f t="shared" si="24"/>
        <v>11</v>
      </c>
      <c r="EU46" s="291">
        <f t="shared" si="25"/>
        <v>36.666666666666664</v>
      </c>
      <c r="EV46" s="48"/>
    </row>
    <row r="47" spans="1:152" ht="15.75" customHeight="1">
      <c r="A47" s="49">
        <v>47</v>
      </c>
      <c r="B47" s="28" t="s">
        <v>46</v>
      </c>
      <c r="C47" s="5" t="s">
        <v>2</v>
      </c>
      <c r="D47" s="50">
        <v>20</v>
      </c>
      <c r="E47" s="51">
        <v>8</v>
      </c>
      <c r="F47" s="12"/>
      <c r="G47" s="12">
        <v>7</v>
      </c>
      <c r="H47" s="52">
        <v>5</v>
      </c>
      <c r="I47" s="53">
        <v>9</v>
      </c>
      <c r="J47" s="54">
        <v>6</v>
      </c>
      <c r="K47" s="12">
        <v>2</v>
      </c>
      <c r="L47" s="55"/>
      <c r="M47" s="55">
        <v>1</v>
      </c>
      <c r="N47" s="56">
        <v>3</v>
      </c>
      <c r="O47" s="51">
        <v>1</v>
      </c>
      <c r="P47" s="12">
        <v>2</v>
      </c>
      <c r="Q47" s="12"/>
      <c r="R47" s="52"/>
      <c r="S47" s="40">
        <f t="shared" si="26"/>
        <v>26</v>
      </c>
      <c r="T47" s="29">
        <f t="shared" si="32"/>
        <v>15</v>
      </c>
      <c r="U47" s="60"/>
      <c r="V47" s="61">
        <v>1</v>
      </c>
      <c r="W47" s="12">
        <v>9</v>
      </c>
      <c r="X47" s="12"/>
      <c r="Y47" s="12">
        <v>1</v>
      </c>
      <c r="Z47" s="52">
        <v>4</v>
      </c>
      <c r="AA47" s="33">
        <f t="shared" si="33"/>
        <v>8</v>
      </c>
      <c r="AB47" s="54">
        <v>7</v>
      </c>
      <c r="AC47" s="12">
        <v>1</v>
      </c>
      <c r="AD47" s="55"/>
      <c r="AE47" s="55"/>
      <c r="AF47" s="45">
        <f t="shared" si="34"/>
        <v>3</v>
      </c>
      <c r="AG47" s="51">
        <v>1</v>
      </c>
      <c r="AH47" s="12">
        <v>2</v>
      </c>
      <c r="AI47" s="12"/>
      <c r="AJ47" s="52"/>
      <c r="AK47" s="40">
        <f t="shared" si="3"/>
        <v>21</v>
      </c>
      <c r="AL47" s="29">
        <v>10</v>
      </c>
      <c r="AM47" s="60"/>
      <c r="AN47" s="61"/>
      <c r="AO47" s="12">
        <v>6</v>
      </c>
      <c r="AP47" s="12"/>
      <c r="AQ47" s="12">
        <v>1</v>
      </c>
      <c r="AR47" s="52">
        <v>3</v>
      </c>
      <c r="AS47" s="33">
        <v>8</v>
      </c>
      <c r="AT47" s="54">
        <v>4</v>
      </c>
      <c r="AU47" s="12">
        <v>2</v>
      </c>
      <c r="AV47" s="55"/>
      <c r="AW47" s="55">
        <v>2</v>
      </c>
      <c r="AX47" s="45">
        <v>3</v>
      </c>
      <c r="AY47" s="46"/>
      <c r="AZ47" s="54">
        <v>1</v>
      </c>
      <c r="BA47" s="12"/>
      <c r="BB47" s="12"/>
      <c r="BC47" s="52">
        <v>2</v>
      </c>
      <c r="BD47" s="47">
        <f t="shared" si="27"/>
        <v>14</v>
      </c>
      <c r="BE47" s="29">
        <v>7</v>
      </c>
      <c r="BF47" s="60"/>
      <c r="BG47" s="61">
        <v>1</v>
      </c>
      <c r="BH47" s="12">
        <v>3</v>
      </c>
      <c r="BI47" s="12"/>
      <c r="BJ47" s="12">
        <v>2</v>
      </c>
      <c r="BK47" s="52">
        <v>1</v>
      </c>
      <c r="BL47" s="67">
        <v>6</v>
      </c>
      <c r="BM47" s="75"/>
      <c r="BN47" s="59">
        <v>2</v>
      </c>
      <c r="BO47" s="12">
        <v>1</v>
      </c>
      <c r="BP47" s="12">
        <v>2</v>
      </c>
      <c r="BQ47" s="12"/>
      <c r="BR47" s="52">
        <v>1</v>
      </c>
      <c r="BS47" s="33">
        <v>1</v>
      </c>
      <c r="BT47" s="233"/>
      <c r="BU47" s="54"/>
      <c r="BV47" s="12">
        <v>1</v>
      </c>
      <c r="BW47" s="12"/>
      <c r="BX47" s="52"/>
      <c r="BY47" s="236">
        <f t="shared" si="0"/>
        <v>9</v>
      </c>
      <c r="BZ47" s="29">
        <v>5</v>
      </c>
      <c r="CA47" s="60"/>
      <c r="CB47" s="61"/>
      <c r="CC47" s="12"/>
      <c r="CD47" s="12"/>
      <c r="CE47" s="12">
        <v>5</v>
      </c>
      <c r="CF47" s="52"/>
      <c r="CG47" s="67">
        <v>3</v>
      </c>
      <c r="CH47" s="75"/>
      <c r="CI47" s="59"/>
      <c r="CJ47" s="12"/>
      <c r="CK47" s="12">
        <v>2</v>
      </c>
      <c r="CL47" s="12"/>
      <c r="CM47" s="52">
        <v>1</v>
      </c>
      <c r="CN47" s="33">
        <v>1</v>
      </c>
      <c r="CO47" s="46"/>
      <c r="CP47" s="233"/>
      <c r="CQ47" s="54"/>
      <c r="CR47" s="12">
        <v>1</v>
      </c>
      <c r="CS47" s="12"/>
      <c r="CT47" s="52"/>
      <c r="CU47" s="47">
        <f t="shared" si="4"/>
        <v>8</v>
      </c>
      <c r="CV47" s="29">
        <v>5</v>
      </c>
      <c r="CW47" s="60"/>
      <c r="CX47" s="61">
        <v>1</v>
      </c>
      <c r="CY47" s="12"/>
      <c r="CZ47" s="12"/>
      <c r="DA47" s="12">
        <v>3</v>
      </c>
      <c r="DB47" s="52">
        <v>1</v>
      </c>
      <c r="DC47" s="67">
        <v>2</v>
      </c>
      <c r="DD47" s="75"/>
      <c r="DE47" s="59">
        <v>1</v>
      </c>
      <c r="DF47" s="12"/>
      <c r="DG47" s="12">
        <v>1</v>
      </c>
      <c r="DH47" s="12"/>
      <c r="DI47" s="55"/>
      <c r="DJ47" s="45">
        <v>1</v>
      </c>
      <c r="DK47" s="46"/>
      <c r="DL47" s="233"/>
      <c r="DM47" s="54"/>
      <c r="DN47" s="12">
        <v>1</v>
      </c>
      <c r="DO47" s="12"/>
      <c r="DP47" s="52"/>
      <c r="DQ47" s="47">
        <f t="shared" si="28"/>
        <v>5</v>
      </c>
      <c r="DR47" s="48"/>
      <c r="DS47" s="242">
        <v>20</v>
      </c>
      <c r="DT47" s="269">
        <f t="shared" si="5"/>
        <v>3</v>
      </c>
      <c r="DU47" s="270">
        <f t="shared" si="6"/>
        <v>15</v>
      </c>
      <c r="DV47" s="269">
        <f t="shared" si="7"/>
        <v>3</v>
      </c>
      <c r="DW47" s="270">
        <f t="shared" si="8"/>
        <v>15</v>
      </c>
      <c r="DX47" s="269">
        <f t="shared" si="9"/>
        <v>14</v>
      </c>
      <c r="DY47" s="270">
        <f t="shared" si="10"/>
        <v>70</v>
      </c>
      <c r="DZ47" s="313">
        <v>9</v>
      </c>
      <c r="EA47" s="269">
        <f t="shared" si="11"/>
        <v>3</v>
      </c>
      <c r="EB47" s="291">
        <f t="shared" si="12"/>
        <v>33.333333333333336</v>
      </c>
      <c r="EC47" s="317">
        <f t="shared" si="13"/>
        <v>1</v>
      </c>
      <c r="ED47" s="321">
        <f t="shared" si="14"/>
        <v>11.11111111111111</v>
      </c>
      <c r="EE47" s="194">
        <f t="shared" si="15"/>
        <v>5</v>
      </c>
      <c r="EF47" s="288">
        <f t="shared" si="29"/>
        <v>55.55555555555556</v>
      </c>
      <c r="EG47" s="194">
        <v>3</v>
      </c>
      <c r="EH47" s="11">
        <f t="shared" si="16"/>
        <v>0</v>
      </c>
      <c r="EI47" s="239">
        <f t="shared" si="17"/>
        <v>0</v>
      </c>
      <c r="EJ47" s="465">
        <f t="shared" si="30"/>
        <v>1</v>
      </c>
      <c r="EK47" s="239">
        <f t="shared" si="18"/>
        <v>33.333333333333336</v>
      </c>
      <c r="EL47" s="465">
        <f t="shared" si="31"/>
        <v>2</v>
      </c>
      <c r="EM47" s="291">
        <f t="shared" si="19"/>
        <v>66.66666666666667</v>
      </c>
      <c r="EO47" s="242">
        <v>32</v>
      </c>
      <c r="EP47" s="300">
        <f t="shared" si="20"/>
        <v>6</v>
      </c>
      <c r="EQ47" s="291">
        <f t="shared" si="21"/>
        <v>18.75</v>
      </c>
      <c r="ER47" s="326">
        <f t="shared" si="22"/>
        <v>5</v>
      </c>
      <c r="ES47" s="321">
        <f t="shared" si="23"/>
        <v>15.625</v>
      </c>
      <c r="ET47" s="300">
        <f t="shared" si="24"/>
        <v>21</v>
      </c>
      <c r="EU47" s="291">
        <f t="shared" si="25"/>
        <v>65.625</v>
      </c>
      <c r="EV47" s="48"/>
    </row>
    <row r="48" spans="1:152" ht="15.75" customHeight="1">
      <c r="A48" s="49">
        <v>52</v>
      </c>
      <c r="B48" s="28" t="s">
        <v>44</v>
      </c>
      <c r="C48" s="8" t="s">
        <v>3</v>
      </c>
      <c r="D48" s="63">
        <v>42</v>
      </c>
      <c r="E48" s="51">
        <v>38</v>
      </c>
      <c r="F48" s="12"/>
      <c r="G48" s="12">
        <v>2</v>
      </c>
      <c r="H48" s="52">
        <v>2</v>
      </c>
      <c r="I48" s="53">
        <v>15</v>
      </c>
      <c r="J48" s="54">
        <v>15</v>
      </c>
      <c r="K48" s="12"/>
      <c r="L48" s="55"/>
      <c r="M48" s="55"/>
      <c r="N48" s="56">
        <v>3</v>
      </c>
      <c r="O48" s="51">
        <v>3</v>
      </c>
      <c r="P48" s="12"/>
      <c r="Q48" s="12"/>
      <c r="R48" s="52"/>
      <c r="S48" s="40">
        <f t="shared" si="26"/>
        <v>58</v>
      </c>
      <c r="T48" s="29">
        <f t="shared" si="32"/>
        <v>40</v>
      </c>
      <c r="U48" s="60"/>
      <c r="V48" s="61"/>
      <c r="W48" s="12">
        <v>37</v>
      </c>
      <c r="X48" s="12"/>
      <c r="Y48" s="12">
        <v>2</v>
      </c>
      <c r="Z48" s="52">
        <v>1</v>
      </c>
      <c r="AA48" s="33">
        <f t="shared" si="33"/>
        <v>15</v>
      </c>
      <c r="AB48" s="54">
        <v>15</v>
      </c>
      <c r="AC48" s="12"/>
      <c r="AD48" s="55"/>
      <c r="AE48" s="55"/>
      <c r="AF48" s="45">
        <f t="shared" si="34"/>
        <v>3</v>
      </c>
      <c r="AG48" s="51">
        <v>3</v>
      </c>
      <c r="AH48" s="12"/>
      <c r="AI48" s="12"/>
      <c r="AJ48" s="52"/>
      <c r="AK48" s="40">
        <f t="shared" si="3"/>
        <v>57</v>
      </c>
      <c r="AL48" s="29">
        <v>39</v>
      </c>
      <c r="AM48" s="60"/>
      <c r="AN48" s="61"/>
      <c r="AO48" s="12">
        <v>36</v>
      </c>
      <c r="AP48" s="12"/>
      <c r="AQ48" s="12">
        <v>3</v>
      </c>
      <c r="AR48" s="52"/>
      <c r="AS48" s="33">
        <v>15</v>
      </c>
      <c r="AT48" s="54">
        <v>15</v>
      </c>
      <c r="AU48" s="12"/>
      <c r="AV48" s="55"/>
      <c r="AW48" s="55"/>
      <c r="AX48" s="45">
        <v>3</v>
      </c>
      <c r="AY48" s="46"/>
      <c r="AZ48" s="54">
        <v>3</v>
      </c>
      <c r="BA48" s="12"/>
      <c r="BB48" s="12"/>
      <c r="BC48" s="52"/>
      <c r="BD48" s="47">
        <f t="shared" si="27"/>
        <v>57</v>
      </c>
      <c r="BE48" s="29">
        <v>39</v>
      </c>
      <c r="BF48" s="60"/>
      <c r="BG48" s="61">
        <v>35</v>
      </c>
      <c r="BH48" s="12">
        <v>1</v>
      </c>
      <c r="BI48" s="12"/>
      <c r="BJ48" s="12">
        <v>1</v>
      </c>
      <c r="BK48" s="52">
        <v>2</v>
      </c>
      <c r="BL48" s="67">
        <v>15</v>
      </c>
      <c r="BM48" s="75"/>
      <c r="BN48" s="59">
        <v>15</v>
      </c>
      <c r="BO48" s="12"/>
      <c r="BP48" s="12"/>
      <c r="BQ48" s="12"/>
      <c r="BR48" s="52"/>
      <c r="BS48" s="33">
        <v>3</v>
      </c>
      <c r="BT48" s="233">
        <v>3</v>
      </c>
      <c r="BU48" s="54"/>
      <c r="BV48" s="12"/>
      <c r="BW48" s="12"/>
      <c r="BX48" s="52"/>
      <c r="BY48" s="236">
        <f t="shared" si="0"/>
        <v>2</v>
      </c>
      <c r="BZ48" s="29">
        <v>2</v>
      </c>
      <c r="CA48" s="60"/>
      <c r="CB48" s="61">
        <v>1</v>
      </c>
      <c r="CC48" s="12">
        <v>1</v>
      </c>
      <c r="CD48" s="12"/>
      <c r="CE48" s="12"/>
      <c r="CF48" s="52"/>
      <c r="CG48" s="67"/>
      <c r="CH48" s="75"/>
      <c r="CI48" s="59"/>
      <c r="CJ48" s="12"/>
      <c r="CK48" s="12"/>
      <c r="CL48" s="12"/>
      <c r="CM48" s="52"/>
      <c r="CN48" s="33"/>
      <c r="CO48" s="46"/>
      <c r="CP48" s="233"/>
      <c r="CQ48" s="54"/>
      <c r="CR48" s="12"/>
      <c r="CS48" s="12"/>
      <c r="CT48" s="52"/>
      <c r="CU48" s="47">
        <f t="shared" si="4"/>
        <v>1</v>
      </c>
      <c r="CV48" s="29">
        <v>1</v>
      </c>
      <c r="CW48" s="60"/>
      <c r="CX48" s="61"/>
      <c r="CY48" s="12"/>
      <c r="CZ48" s="12"/>
      <c r="DA48" s="12">
        <v>1</v>
      </c>
      <c r="DB48" s="52"/>
      <c r="DC48" s="67"/>
      <c r="DD48" s="75"/>
      <c r="DE48" s="59"/>
      <c r="DF48" s="12"/>
      <c r="DG48" s="12"/>
      <c r="DH48" s="12"/>
      <c r="DI48" s="55"/>
      <c r="DJ48" s="45"/>
      <c r="DK48" s="46"/>
      <c r="DL48" s="233"/>
      <c r="DM48" s="54"/>
      <c r="DN48" s="12"/>
      <c r="DO48" s="12"/>
      <c r="DP48" s="52"/>
      <c r="DQ48" s="47">
        <f>CV48+CW48+DC48+DD48+DJ48+DK48-CX48-DB48-DE48-DI48-DL48-DP48</f>
        <v>1</v>
      </c>
      <c r="DR48" s="48"/>
      <c r="DS48" s="242">
        <v>42</v>
      </c>
      <c r="DT48" s="269">
        <f t="shared" si="5"/>
        <v>36</v>
      </c>
      <c r="DU48" s="270">
        <f t="shared" si="6"/>
        <v>85.71428571428571</v>
      </c>
      <c r="DV48" s="269">
        <f t="shared" si="7"/>
        <v>1</v>
      </c>
      <c r="DW48" s="270">
        <f t="shared" si="8"/>
        <v>2.380952380952381</v>
      </c>
      <c r="DX48" s="269">
        <f t="shared" si="9"/>
        <v>5</v>
      </c>
      <c r="DY48" s="270">
        <f t="shared" si="10"/>
        <v>11.904761904761905</v>
      </c>
      <c r="DZ48" s="313">
        <v>15</v>
      </c>
      <c r="EA48" s="269">
        <f t="shared" si="11"/>
        <v>15</v>
      </c>
      <c r="EB48" s="303">
        <f t="shared" si="12"/>
        <v>100</v>
      </c>
      <c r="EC48" s="317">
        <f t="shared" si="13"/>
        <v>0</v>
      </c>
      <c r="ED48" s="321">
        <f t="shared" si="14"/>
        <v>0</v>
      </c>
      <c r="EE48" s="194">
        <f t="shared" si="15"/>
        <v>0</v>
      </c>
      <c r="EF48" s="288">
        <f t="shared" si="29"/>
        <v>0</v>
      </c>
      <c r="EG48" s="194">
        <v>3</v>
      </c>
      <c r="EH48" s="11">
        <f t="shared" si="16"/>
        <v>3</v>
      </c>
      <c r="EI48" s="262">
        <f t="shared" si="17"/>
        <v>100</v>
      </c>
      <c r="EJ48" s="465">
        <f t="shared" si="30"/>
        <v>0</v>
      </c>
      <c r="EK48" s="239">
        <f t="shared" si="18"/>
        <v>0</v>
      </c>
      <c r="EL48" s="465">
        <f t="shared" si="31"/>
        <v>0</v>
      </c>
      <c r="EM48" s="291">
        <f t="shared" si="19"/>
        <v>0</v>
      </c>
      <c r="EO48" s="242">
        <v>60</v>
      </c>
      <c r="EP48" s="300">
        <f t="shared" si="20"/>
        <v>54</v>
      </c>
      <c r="EQ48" s="291">
        <f t="shared" si="21"/>
        <v>90</v>
      </c>
      <c r="ER48" s="326">
        <f t="shared" si="22"/>
        <v>1</v>
      </c>
      <c r="ES48" s="321">
        <f t="shared" si="23"/>
        <v>1.6666666666666667</v>
      </c>
      <c r="ET48" s="300">
        <f t="shared" si="24"/>
        <v>5</v>
      </c>
      <c r="EU48" s="291">
        <f t="shared" si="25"/>
        <v>8.333333333333334</v>
      </c>
      <c r="EV48" s="48"/>
    </row>
    <row r="49" spans="1:152" ht="15.75" customHeight="1">
      <c r="A49" s="49">
        <v>70</v>
      </c>
      <c r="B49" s="28" t="s">
        <v>47</v>
      </c>
      <c r="C49" s="5" t="s">
        <v>1</v>
      </c>
      <c r="D49" s="50">
        <v>24</v>
      </c>
      <c r="E49" s="51">
        <v>20</v>
      </c>
      <c r="F49" s="12"/>
      <c r="G49" s="12"/>
      <c r="H49" s="52">
        <v>4</v>
      </c>
      <c r="I49" s="53">
        <v>13</v>
      </c>
      <c r="J49" s="54">
        <v>11</v>
      </c>
      <c r="K49" s="12">
        <v>1</v>
      </c>
      <c r="L49" s="55"/>
      <c r="M49" s="55">
        <v>1</v>
      </c>
      <c r="N49" s="56">
        <v>3</v>
      </c>
      <c r="O49" s="51">
        <v>2</v>
      </c>
      <c r="P49" s="12"/>
      <c r="Q49" s="12"/>
      <c r="R49" s="52">
        <v>1</v>
      </c>
      <c r="S49" s="40">
        <f t="shared" si="26"/>
        <v>34</v>
      </c>
      <c r="T49" s="29">
        <f t="shared" si="32"/>
        <v>20</v>
      </c>
      <c r="U49" s="60"/>
      <c r="V49" s="61"/>
      <c r="W49" s="12">
        <v>17</v>
      </c>
      <c r="X49" s="12"/>
      <c r="Y49" s="12">
        <v>3</v>
      </c>
      <c r="Z49" s="52"/>
      <c r="AA49" s="33">
        <f t="shared" si="33"/>
        <v>12</v>
      </c>
      <c r="AB49" s="54">
        <v>11</v>
      </c>
      <c r="AC49" s="12"/>
      <c r="AD49" s="55"/>
      <c r="AE49" s="55">
        <v>1</v>
      </c>
      <c r="AF49" s="45">
        <f t="shared" si="34"/>
        <v>2</v>
      </c>
      <c r="AG49" s="51">
        <v>2</v>
      </c>
      <c r="AH49" s="12"/>
      <c r="AI49" s="12"/>
      <c r="AJ49" s="52"/>
      <c r="AK49" s="40">
        <f t="shared" si="3"/>
        <v>33</v>
      </c>
      <c r="AL49" s="29">
        <v>20</v>
      </c>
      <c r="AM49" s="60"/>
      <c r="AN49" s="61"/>
      <c r="AO49" s="12">
        <v>18</v>
      </c>
      <c r="AP49" s="12"/>
      <c r="AQ49" s="12">
        <v>1</v>
      </c>
      <c r="AR49" s="52">
        <v>1</v>
      </c>
      <c r="AS49" s="33">
        <v>11</v>
      </c>
      <c r="AT49" s="54">
        <v>11</v>
      </c>
      <c r="AU49" s="12"/>
      <c r="AV49" s="55"/>
      <c r="AW49" s="55"/>
      <c r="AX49" s="45">
        <v>2</v>
      </c>
      <c r="AY49" s="46"/>
      <c r="AZ49" s="54">
        <v>2</v>
      </c>
      <c r="BA49" s="12"/>
      <c r="BB49" s="12"/>
      <c r="BC49" s="52"/>
      <c r="BD49" s="47">
        <f t="shared" si="27"/>
        <v>32</v>
      </c>
      <c r="BE49" s="29">
        <v>19</v>
      </c>
      <c r="BF49" s="60"/>
      <c r="BG49" s="61">
        <v>17</v>
      </c>
      <c r="BH49" s="12"/>
      <c r="BI49" s="12">
        <v>1</v>
      </c>
      <c r="BJ49" s="12">
        <v>1</v>
      </c>
      <c r="BK49" s="52"/>
      <c r="BL49" s="67">
        <v>11</v>
      </c>
      <c r="BM49" s="75"/>
      <c r="BN49" s="59">
        <v>11</v>
      </c>
      <c r="BO49" s="12"/>
      <c r="BP49" s="12"/>
      <c r="BQ49" s="12"/>
      <c r="BR49" s="52"/>
      <c r="BS49" s="33">
        <v>2</v>
      </c>
      <c r="BT49" s="233">
        <v>2</v>
      </c>
      <c r="BU49" s="54"/>
      <c r="BV49" s="12"/>
      <c r="BW49" s="12"/>
      <c r="BX49" s="52"/>
      <c r="BY49" s="236">
        <f t="shared" si="0"/>
        <v>2</v>
      </c>
      <c r="BZ49" s="29">
        <v>2</v>
      </c>
      <c r="CA49" s="60"/>
      <c r="CB49" s="61"/>
      <c r="CC49" s="12"/>
      <c r="CD49" s="12"/>
      <c r="CE49" s="12"/>
      <c r="CF49" s="52">
        <v>2</v>
      </c>
      <c r="CG49" s="67"/>
      <c r="CH49" s="75"/>
      <c r="CI49" s="59"/>
      <c r="CJ49" s="12"/>
      <c r="CK49" s="12"/>
      <c r="CL49" s="12"/>
      <c r="CM49" s="52"/>
      <c r="CN49" s="33"/>
      <c r="CO49" s="46"/>
      <c r="CP49" s="233"/>
      <c r="CQ49" s="54"/>
      <c r="CR49" s="12"/>
      <c r="CS49" s="12"/>
      <c r="CT49" s="52"/>
      <c r="CU49" s="47">
        <f t="shared" si="4"/>
        <v>0</v>
      </c>
      <c r="CV49" s="29"/>
      <c r="CW49" s="60"/>
      <c r="CX49" s="61"/>
      <c r="CY49" s="12"/>
      <c r="CZ49" s="12"/>
      <c r="DA49" s="12"/>
      <c r="DB49" s="52"/>
      <c r="DC49" s="67"/>
      <c r="DD49" s="75"/>
      <c r="DE49" s="59"/>
      <c r="DF49" s="12"/>
      <c r="DG49" s="12"/>
      <c r="DH49" s="12"/>
      <c r="DI49" s="55"/>
      <c r="DJ49" s="45"/>
      <c r="DK49" s="46"/>
      <c r="DL49" s="233"/>
      <c r="DM49" s="54"/>
      <c r="DN49" s="12"/>
      <c r="DO49" s="12"/>
      <c r="DP49" s="52"/>
      <c r="DQ49" s="47">
        <f t="shared" si="28"/>
        <v>0</v>
      </c>
      <c r="DR49" s="48"/>
      <c r="DS49" s="242">
        <v>24</v>
      </c>
      <c r="DT49" s="269">
        <f t="shared" si="5"/>
        <v>17</v>
      </c>
      <c r="DU49" s="270">
        <f t="shared" si="6"/>
        <v>70.83333333333333</v>
      </c>
      <c r="DV49" s="269">
        <f t="shared" si="7"/>
        <v>0</v>
      </c>
      <c r="DW49" s="270">
        <f t="shared" si="8"/>
        <v>0</v>
      </c>
      <c r="DX49" s="269">
        <f t="shared" si="9"/>
        <v>7</v>
      </c>
      <c r="DY49" s="270">
        <f t="shared" si="10"/>
        <v>29.166666666666668</v>
      </c>
      <c r="DZ49" s="313">
        <v>13</v>
      </c>
      <c r="EA49" s="269">
        <f t="shared" si="11"/>
        <v>11</v>
      </c>
      <c r="EB49" s="291">
        <f t="shared" si="12"/>
        <v>84.61538461538461</v>
      </c>
      <c r="EC49" s="317">
        <f t="shared" si="13"/>
        <v>0</v>
      </c>
      <c r="ED49" s="321">
        <f t="shared" si="14"/>
        <v>0</v>
      </c>
      <c r="EE49" s="194">
        <f t="shared" si="15"/>
        <v>2</v>
      </c>
      <c r="EF49" s="288">
        <f t="shared" si="29"/>
        <v>15.384615384615385</v>
      </c>
      <c r="EG49" s="194">
        <v>3</v>
      </c>
      <c r="EH49" s="11">
        <f t="shared" si="16"/>
        <v>2</v>
      </c>
      <c r="EI49" s="239">
        <f t="shared" si="17"/>
        <v>66.66666666666667</v>
      </c>
      <c r="EJ49" s="465">
        <f t="shared" si="30"/>
        <v>0</v>
      </c>
      <c r="EK49" s="239">
        <f t="shared" si="18"/>
        <v>0</v>
      </c>
      <c r="EL49" s="465">
        <f t="shared" si="31"/>
        <v>1</v>
      </c>
      <c r="EM49" s="291">
        <f t="shared" si="19"/>
        <v>33.333333333333336</v>
      </c>
      <c r="EO49" s="242">
        <v>40</v>
      </c>
      <c r="EP49" s="300">
        <f t="shared" si="20"/>
        <v>30</v>
      </c>
      <c r="EQ49" s="291">
        <f t="shared" si="21"/>
        <v>75</v>
      </c>
      <c r="ER49" s="326">
        <f t="shared" si="22"/>
        <v>0</v>
      </c>
      <c r="ES49" s="321">
        <f t="shared" si="23"/>
        <v>0</v>
      </c>
      <c r="ET49" s="300">
        <f t="shared" si="24"/>
        <v>10</v>
      </c>
      <c r="EU49" s="291">
        <f t="shared" si="25"/>
        <v>25</v>
      </c>
      <c r="EV49" s="48"/>
    </row>
    <row r="50" spans="1:152" ht="15.75" customHeight="1">
      <c r="A50" s="49">
        <v>2</v>
      </c>
      <c r="B50" s="28" t="s">
        <v>48</v>
      </c>
      <c r="C50" s="8" t="s">
        <v>2</v>
      </c>
      <c r="D50" s="63">
        <v>24</v>
      </c>
      <c r="E50" s="51">
        <v>23</v>
      </c>
      <c r="F50" s="12"/>
      <c r="G50" s="12"/>
      <c r="H50" s="52">
        <v>1</v>
      </c>
      <c r="I50" s="53">
        <v>8</v>
      </c>
      <c r="J50" s="54">
        <v>8</v>
      </c>
      <c r="K50" s="12"/>
      <c r="L50" s="55"/>
      <c r="M50" s="55"/>
      <c r="N50" s="56">
        <v>8</v>
      </c>
      <c r="O50" s="51">
        <v>8</v>
      </c>
      <c r="P50" s="12"/>
      <c r="Q50" s="12"/>
      <c r="R50" s="52"/>
      <c r="S50" s="40">
        <f t="shared" si="26"/>
        <v>39</v>
      </c>
      <c r="T50" s="29">
        <f t="shared" si="32"/>
        <v>23</v>
      </c>
      <c r="U50" s="60"/>
      <c r="V50" s="61"/>
      <c r="W50" s="12">
        <v>21</v>
      </c>
      <c r="X50" s="12"/>
      <c r="Y50" s="12"/>
      <c r="Z50" s="52">
        <v>2</v>
      </c>
      <c r="AA50" s="33">
        <f t="shared" si="33"/>
        <v>8</v>
      </c>
      <c r="AB50" s="54">
        <v>8</v>
      </c>
      <c r="AC50" s="12"/>
      <c r="AD50" s="55"/>
      <c r="AE50" s="55"/>
      <c r="AF50" s="45">
        <f t="shared" si="34"/>
        <v>8</v>
      </c>
      <c r="AG50" s="51">
        <v>7</v>
      </c>
      <c r="AH50" s="12">
        <v>1</v>
      </c>
      <c r="AI50" s="12"/>
      <c r="AJ50" s="52"/>
      <c r="AK50" s="40">
        <f t="shared" si="3"/>
        <v>37</v>
      </c>
      <c r="AL50" s="29">
        <v>21</v>
      </c>
      <c r="AM50" s="60"/>
      <c r="AN50" s="61"/>
      <c r="AO50" s="12">
        <v>18</v>
      </c>
      <c r="AP50" s="12"/>
      <c r="AQ50" s="12">
        <v>2</v>
      </c>
      <c r="AR50" s="52">
        <v>1</v>
      </c>
      <c r="AS50" s="33">
        <v>8</v>
      </c>
      <c r="AT50" s="54">
        <v>8</v>
      </c>
      <c r="AU50" s="12"/>
      <c r="AV50" s="55"/>
      <c r="AW50" s="55"/>
      <c r="AX50" s="45">
        <v>8</v>
      </c>
      <c r="AY50" s="46"/>
      <c r="AZ50" s="54">
        <v>7</v>
      </c>
      <c r="BA50" s="12"/>
      <c r="BB50" s="12"/>
      <c r="BC50" s="52">
        <v>1</v>
      </c>
      <c r="BD50" s="47">
        <f t="shared" si="27"/>
        <v>35</v>
      </c>
      <c r="BE50" s="29">
        <v>20</v>
      </c>
      <c r="BF50" s="60"/>
      <c r="BG50" s="61">
        <v>18</v>
      </c>
      <c r="BH50" s="12"/>
      <c r="BI50" s="12"/>
      <c r="BJ50" s="12">
        <v>1</v>
      </c>
      <c r="BK50" s="52">
        <v>1</v>
      </c>
      <c r="BL50" s="67">
        <v>8</v>
      </c>
      <c r="BM50" s="75"/>
      <c r="BN50" s="59">
        <v>6</v>
      </c>
      <c r="BO50" s="12"/>
      <c r="BP50" s="12">
        <v>2</v>
      </c>
      <c r="BQ50" s="12"/>
      <c r="BR50" s="52"/>
      <c r="BS50" s="33">
        <v>7</v>
      </c>
      <c r="BT50" s="233">
        <v>7</v>
      </c>
      <c r="BU50" s="54"/>
      <c r="BV50" s="12"/>
      <c r="BW50" s="12"/>
      <c r="BX50" s="52"/>
      <c r="BY50" s="236">
        <f t="shared" si="0"/>
        <v>3</v>
      </c>
      <c r="BZ50" s="29">
        <v>1</v>
      </c>
      <c r="CA50" s="60">
        <v>1</v>
      </c>
      <c r="CB50" s="61"/>
      <c r="CC50" s="12"/>
      <c r="CD50" s="12"/>
      <c r="CE50" s="12">
        <v>1</v>
      </c>
      <c r="CF50" s="52"/>
      <c r="CG50" s="67">
        <v>2</v>
      </c>
      <c r="CH50" s="75"/>
      <c r="CI50" s="59"/>
      <c r="CJ50" s="12"/>
      <c r="CK50" s="12">
        <v>1</v>
      </c>
      <c r="CL50" s="12"/>
      <c r="CM50" s="52">
        <v>1</v>
      </c>
      <c r="CN50" s="33"/>
      <c r="CO50" s="46"/>
      <c r="CP50" s="233"/>
      <c r="CQ50" s="54"/>
      <c r="CR50" s="12"/>
      <c r="CS50" s="12"/>
      <c r="CT50" s="52"/>
      <c r="CU50" s="47">
        <f t="shared" si="4"/>
        <v>3</v>
      </c>
      <c r="CV50" s="29">
        <v>2</v>
      </c>
      <c r="CW50" s="60"/>
      <c r="CX50" s="61"/>
      <c r="CY50" s="12"/>
      <c r="CZ50" s="12"/>
      <c r="DA50" s="12">
        <v>2</v>
      </c>
      <c r="DB50" s="52"/>
      <c r="DC50" s="67">
        <v>1</v>
      </c>
      <c r="DD50" s="75"/>
      <c r="DE50" s="59"/>
      <c r="DF50" s="12"/>
      <c r="DG50" s="12">
        <v>1</v>
      </c>
      <c r="DH50" s="12"/>
      <c r="DI50" s="55"/>
      <c r="DJ50" s="45"/>
      <c r="DK50" s="46"/>
      <c r="DL50" s="233"/>
      <c r="DM50" s="54"/>
      <c r="DN50" s="12"/>
      <c r="DO50" s="12"/>
      <c r="DP50" s="52"/>
      <c r="DQ50" s="47">
        <f t="shared" si="28"/>
        <v>3</v>
      </c>
      <c r="DR50" s="48"/>
      <c r="DS50" s="242">
        <v>24</v>
      </c>
      <c r="DT50" s="269">
        <f t="shared" si="5"/>
        <v>18</v>
      </c>
      <c r="DU50" s="270">
        <f t="shared" si="6"/>
        <v>75</v>
      </c>
      <c r="DV50" s="269">
        <f t="shared" si="7"/>
        <v>2</v>
      </c>
      <c r="DW50" s="270">
        <f t="shared" si="8"/>
        <v>8.333333333333334</v>
      </c>
      <c r="DX50" s="269">
        <f t="shared" si="9"/>
        <v>4</v>
      </c>
      <c r="DY50" s="270">
        <f t="shared" si="10"/>
        <v>16.666666666666668</v>
      </c>
      <c r="DZ50" s="313">
        <v>8</v>
      </c>
      <c r="EA50" s="269">
        <f t="shared" si="11"/>
        <v>6</v>
      </c>
      <c r="EB50" s="291">
        <f t="shared" si="12"/>
        <v>75</v>
      </c>
      <c r="EC50" s="317">
        <f t="shared" si="13"/>
        <v>1</v>
      </c>
      <c r="ED50" s="321">
        <f t="shared" si="14"/>
        <v>12.5</v>
      </c>
      <c r="EE50" s="194">
        <f t="shared" si="15"/>
        <v>1</v>
      </c>
      <c r="EF50" s="290">
        <f t="shared" si="29"/>
        <v>12.5</v>
      </c>
      <c r="EG50" s="194">
        <v>8</v>
      </c>
      <c r="EH50" s="11">
        <f t="shared" si="16"/>
        <v>7</v>
      </c>
      <c r="EI50" s="239">
        <f t="shared" si="17"/>
        <v>87.5</v>
      </c>
      <c r="EJ50" s="465">
        <f t="shared" si="30"/>
        <v>0</v>
      </c>
      <c r="EK50" s="239">
        <f t="shared" si="18"/>
        <v>0</v>
      </c>
      <c r="EL50" s="465">
        <f t="shared" si="31"/>
        <v>1</v>
      </c>
      <c r="EM50" s="291">
        <f t="shared" si="19"/>
        <v>12.5</v>
      </c>
      <c r="EO50" s="242">
        <v>40</v>
      </c>
      <c r="EP50" s="300">
        <f t="shared" si="20"/>
        <v>31</v>
      </c>
      <c r="EQ50" s="291">
        <f t="shared" si="21"/>
        <v>77.5</v>
      </c>
      <c r="ER50" s="326">
        <f t="shared" si="22"/>
        <v>3</v>
      </c>
      <c r="ES50" s="321">
        <f t="shared" si="23"/>
        <v>7.5</v>
      </c>
      <c r="ET50" s="300">
        <f t="shared" si="24"/>
        <v>6</v>
      </c>
      <c r="EU50" s="291">
        <f t="shared" si="25"/>
        <v>15</v>
      </c>
      <c r="EV50" s="48"/>
    </row>
    <row r="51" spans="1:152" ht="15.75" customHeight="1">
      <c r="A51" s="49">
        <v>69</v>
      </c>
      <c r="B51" s="28" t="s">
        <v>49</v>
      </c>
      <c r="C51" s="5" t="s">
        <v>1</v>
      </c>
      <c r="D51" s="50">
        <v>26</v>
      </c>
      <c r="E51" s="51">
        <v>24</v>
      </c>
      <c r="F51" s="12"/>
      <c r="G51" s="12"/>
      <c r="H51" s="52">
        <v>2</v>
      </c>
      <c r="I51" s="53">
        <v>12</v>
      </c>
      <c r="J51" s="54">
        <v>9</v>
      </c>
      <c r="K51" s="12">
        <v>1</v>
      </c>
      <c r="L51" s="55"/>
      <c r="M51" s="55">
        <v>2</v>
      </c>
      <c r="N51" s="56">
        <v>2</v>
      </c>
      <c r="O51" s="51">
        <v>2</v>
      </c>
      <c r="P51" s="12"/>
      <c r="Q51" s="12"/>
      <c r="R51" s="52"/>
      <c r="S51" s="40">
        <f t="shared" si="26"/>
        <v>36</v>
      </c>
      <c r="T51" s="29">
        <f t="shared" si="32"/>
        <v>24</v>
      </c>
      <c r="U51" s="60">
        <v>1</v>
      </c>
      <c r="V51" s="61"/>
      <c r="W51" s="12">
        <v>19</v>
      </c>
      <c r="X51" s="12"/>
      <c r="Y51" s="12">
        <v>3</v>
      </c>
      <c r="Z51" s="52">
        <v>2</v>
      </c>
      <c r="AA51" s="33">
        <f t="shared" si="33"/>
        <v>10</v>
      </c>
      <c r="AB51" s="54">
        <v>6</v>
      </c>
      <c r="AC51" s="12">
        <v>3</v>
      </c>
      <c r="AD51" s="55"/>
      <c r="AE51" s="55">
        <v>1</v>
      </c>
      <c r="AF51" s="45">
        <f t="shared" si="34"/>
        <v>2</v>
      </c>
      <c r="AG51" s="51">
        <v>2</v>
      </c>
      <c r="AH51" s="12"/>
      <c r="AI51" s="12"/>
      <c r="AJ51" s="52"/>
      <c r="AK51" s="40">
        <f t="shared" si="3"/>
        <v>34</v>
      </c>
      <c r="AL51" s="29">
        <v>23</v>
      </c>
      <c r="AM51" s="60"/>
      <c r="AN51" s="61"/>
      <c r="AO51" s="12">
        <v>20</v>
      </c>
      <c r="AP51" s="12"/>
      <c r="AQ51" s="12">
        <v>3</v>
      </c>
      <c r="AR51" s="52"/>
      <c r="AS51" s="33">
        <v>9</v>
      </c>
      <c r="AT51" s="54">
        <v>6</v>
      </c>
      <c r="AU51" s="12"/>
      <c r="AV51" s="55">
        <v>1</v>
      </c>
      <c r="AW51" s="55">
        <v>2</v>
      </c>
      <c r="AX51" s="45">
        <v>2</v>
      </c>
      <c r="AY51" s="46"/>
      <c r="AZ51" s="54">
        <v>2</v>
      </c>
      <c r="BA51" s="12"/>
      <c r="BB51" s="12"/>
      <c r="BC51" s="52"/>
      <c r="BD51" s="47">
        <f t="shared" si="27"/>
        <v>32</v>
      </c>
      <c r="BE51" s="29">
        <v>23</v>
      </c>
      <c r="BF51" s="60"/>
      <c r="BG51" s="61">
        <v>9</v>
      </c>
      <c r="BH51" s="12">
        <v>4</v>
      </c>
      <c r="BI51" s="12"/>
      <c r="BJ51" s="12">
        <v>9</v>
      </c>
      <c r="BK51" s="52">
        <v>1</v>
      </c>
      <c r="BL51" s="67">
        <v>7</v>
      </c>
      <c r="BM51" s="75"/>
      <c r="BN51" s="59">
        <v>4</v>
      </c>
      <c r="BO51" s="12"/>
      <c r="BP51" s="12">
        <v>2</v>
      </c>
      <c r="BQ51" s="12"/>
      <c r="BR51" s="52">
        <v>1</v>
      </c>
      <c r="BS51" s="33">
        <v>2</v>
      </c>
      <c r="BT51" s="233">
        <v>2</v>
      </c>
      <c r="BU51" s="54"/>
      <c r="BV51" s="12"/>
      <c r="BW51" s="12"/>
      <c r="BX51" s="52"/>
      <c r="BY51" s="236">
        <f t="shared" si="0"/>
        <v>15</v>
      </c>
      <c r="BZ51" s="29">
        <v>13</v>
      </c>
      <c r="CA51" s="60"/>
      <c r="CB51" s="61">
        <v>3</v>
      </c>
      <c r="CC51" s="12"/>
      <c r="CD51" s="12"/>
      <c r="CE51" s="12">
        <v>9</v>
      </c>
      <c r="CF51" s="52">
        <v>1</v>
      </c>
      <c r="CG51" s="67">
        <v>2</v>
      </c>
      <c r="CH51" s="75"/>
      <c r="CI51" s="59">
        <v>2</v>
      </c>
      <c r="CJ51" s="12"/>
      <c r="CK51" s="12"/>
      <c r="CL51" s="12"/>
      <c r="CM51" s="52"/>
      <c r="CN51" s="33"/>
      <c r="CO51" s="46"/>
      <c r="CP51" s="233"/>
      <c r="CQ51" s="54"/>
      <c r="CR51" s="12"/>
      <c r="CS51" s="12"/>
      <c r="CT51" s="52"/>
      <c r="CU51" s="47">
        <f t="shared" si="4"/>
        <v>9</v>
      </c>
      <c r="CV51" s="29">
        <v>9</v>
      </c>
      <c r="CW51" s="60">
        <v>1</v>
      </c>
      <c r="CX51" s="61">
        <v>2</v>
      </c>
      <c r="CY51" s="12"/>
      <c r="CZ51" s="12"/>
      <c r="DA51" s="12">
        <v>6</v>
      </c>
      <c r="DB51" s="52">
        <v>1</v>
      </c>
      <c r="DC51" s="67"/>
      <c r="DD51" s="75"/>
      <c r="DE51" s="59"/>
      <c r="DF51" s="12"/>
      <c r="DG51" s="12"/>
      <c r="DH51" s="12"/>
      <c r="DI51" s="55"/>
      <c r="DJ51" s="45"/>
      <c r="DK51" s="46"/>
      <c r="DL51" s="233"/>
      <c r="DM51" s="54"/>
      <c r="DN51" s="12"/>
      <c r="DO51" s="12"/>
      <c r="DP51" s="52"/>
      <c r="DQ51" s="47">
        <f t="shared" si="28"/>
        <v>7</v>
      </c>
      <c r="DR51" s="48"/>
      <c r="DS51" s="242">
        <v>26</v>
      </c>
      <c r="DT51" s="269">
        <f t="shared" si="5"/>
        <v>14</v>
      </c>
      <c r="DU51" s="270">
        <f t="shared" si="6"/>
        <v>53.84615384615385</v>
      </c>
      <c r="DV51" s="269">
        <f t="shared" si="7"/>
        <v>7</v>
      </c>
      <c r="DW51" s="270">
        <f t="shared" si="8"/>
        <v>26.923076923076923</v>
      </c>
      <c r="DX51" s="269">
        <f t="shared" si="9"/>
        <v>5</v>
      </c>
      <c r="DY51" s="270">
        <f t="shared" si="10"/>
        <v>19.23076923076923</v>
      </c>
      <c r="DZ51" s="313">
        <v>12</v>
      </c>
      <c r="EA51" s="269">
        <f t="shared" si="11"/>
        <v>6</v>
      </c>
      <c r="EB51" s="291">
        <f t="shared" si="12"/>
        <v>50</v>
      </c>
      <c r="EC51" s="317">
        <f t="shared" si="13"/>
        <v>0</v>
      </c>
      <c r="ED51" s="321">
        <f t="shared" si="14"/>
        <v>0</v>
      </c>
      <c r="EE51" s="194">
        <f t="shared" si="15"/>
        <v>6</v>
      </c>
      <c r="EF51" s="290">
        <f t="shared" si="29"/>
        <v>50</v>
      </c>
      <c r="EG51" s="194">
        <v>2</v>
      </c>
      <c r="EH51" s="11">
        <f t="shared" si="16"/>
        <v>2</v>
      </c>
      <c r="EI51" s="262">
        <f t="shared" si="17"/>
        <v>100</v>
      </c>
      <c r="EJ51" s="465">
        <f t="shared" si="30"/>
        <v>0</v>
      </c>
      <c r="EK51" s="239">
        <f t="shared" si="18"/>
        <v>0</v>
      </c>
      <c r="EL51" s="465">
        <f t="shared" si="31"/>
        <v>0</v>
      </c>
      <c r="EM51" s="291">
        <f t="shared" si="19"/>
        <v>0</v>
      </c>
      <c r="EO51" s="242">
        <v>40</v>
      </c>
      <c r="EP51" s="300">
        <f t="shared" si="20"/>
        <v>22</v>
      </c>
      <c r="EQ51" s="291">
        <f t="shared" si="21"/>
        <v>55</v>
      </c>
      <c r="ER51" s="326">
        <f t="shared" si="22"/>
        <v>7</v>
      </c>
      <c r="ES51" s="321">
        <f t="shared" si="23"/>
        <v>17.5</v>
      </c>
      <c r="ET51" s="300">
        <f t="shared" si="24"/>
        <v>11</v>
      </c>
      <c r="EU51" s="291">
        <f t="shared" si="25"/>
        <v>27.5</v>
      </c>
      <c r="EV51" s="48"/>
    </row>
    <row r="52" spans="1:152" ht="15.75" customHeight="1">
      <c r="A52" s="49">
        <v>1</v>
      </c>
      <c r="B52" s="28" t="s">
        <v>50</v>
      </c>
      <c r="C52" s="5" t="s">
        <v>2</v>
      </c>
      <c r="D52" s="50">
        <v>24</v>
      </c>
      <c r="E52" s="51">
        <v>18</v>
      </c>
      <c r="F52" s="12"/>
      <c r="G52" s="12">
        <v>3</v>
      </c>
      <c r="H52" s="52">
        <v>3</v>
      </c>
      <c r="I52" s="53">
        <v>10</v>
      </c>
      <c r="J52" s="54">
        <v>9</v>
      </c>
      <c r="K52" s="12"/>
      <c r="L52" s="55"/>
      <c r="M52" s="55">
        <v>1</v>
      </c>
      <c r="N52" s="56">
        <v>6</v>
      </c>
      <c r="O52" s="51">
        <v>6</v>
      </c>
      <c r="P52" s="12"/>
      <c r="Q52" s="12"/>
      <c r="R52" s="52"/>
      <c r="S52" s="40">
        <f t="shared" si="26"/>
        <v>36</v>
      </c>
      <c r="T52" s="29">
        <f t="shared" si="32"/>
        <v>21</v>
      </c>
      <c r="U52" s="60"/>
      <c r="V52" s="61"/>
      <c r="W52" s="12">
        <v>14</v>
      </c>
      <c r="X52" s="12"/>
      <c r="Y52" s="12">
        <v>2</v>
      </c>
      <c r="Z52" s="52">
        <v>5</v>
      </c>
      <c r="AA52" s="33">
        <f t="shared" si="33"/>
        <v>9</v>
      </c>
      <c r="AB52" s="54">
        <v>9</v>
      </c>
      <c r="AC52" s="12"/>
      <c r="AD52" s="55"/>
      <c r="AE52" s="55"/>
      <c r="AF52" s="45">
        <f t="shared" si="34"/>
        <v>6</v>
      </c>
      <c r="AG52" s="51">
        <v>6</v>
      </c>
      <c r="AH52" s="12"/>
      <c r="AI52" s="12"/>
      <c r="AJ52" s="52"/>
      <c r="AK52" s="40">
        <f t="shared" si="3"/>
        <v>31</v>
      </c>
      <c r="AL52" s="29">
        <v>16</v>
      </c>
      <c r="AM52" s="60"/>
      <c r="AN52" s="61"/>
      <c r="AO52" s="12">
        <v>12</v>
      </c>
      <c r="AP52" s="12">
        <v>1</v>
      </c>
      <c r="AQ52" s="12">
        <v>2</v>
      </c>
      <c r="AR52" s="52">
        <v>1</v>
      </c>
      <c r="AS52" s="33">
        <v>9</v>
      </c>
      <c r="AT52" s="54">
        <v>7</v>
      </c>
      <c r="AU52" s="12">
        <v>1</v>
      </c>
      <c r="AV52" s="55"/>
      <c r="AW52" s="55">
        <v>1</v>
      </c>
      <c r="AX52" s="45">
        <v>6</v>
      </c>
      <c r="AY52" s="46"/>
      <c r="AZ52" s="54">
        <v>6</v>
      </c>
      <c r="BA52" s="12"/>
      <c r="BB52" s="12"/>
      <c r="BC52" s="52"/>
      <c r="BD52" s="47">
        <f t="shared" si="27"/>
        <v>29</v>
      </c>
      <c r="BE52" s="29">
        <v>15</v>
      </c>
      <c r="BF52" s="60"/>
      <c r="BG52" s="61">
        <v>8</v>
      </c>
      <c r="BH52" s="12">
        <v>1</v>
      </c>
      <c r="BI52" s="12"/>
      <c r="BJ52" s="12">
        <v>5</v>
      </c>
      <c r="BK52" s="52">
        <v>1</v>
      </c>
      <c r="BL52" s="67">
        <v>8</v>
      </c>
      <c r="BM52" s="75"/>
      <c r="BN52" s="59">
        <v>4</v>
      </c>
      <c r="BO52" s="12"/>
      <c r="BP52" s="12">
        <v>4</v>
      </c>
      <c r="BQ52" s="12"/>
      <c r="BR52" s="52"/>
      <c r="BS52" s="33">
        <v>6</v>
      </c>
      <c r="BT52" s="233">
        <v>5</v>
      </c>
      <c r="BU52" s="54"/>
      <c r="BV52" s="12">
        <v>1</v>
      </c>
      <c r="BW52" s="12"/>
      <c r="BX52" s="52"/>
      <c r="BY52" s="236">
        <f t="shared" si="0"/>
        <v>11</v>
      </c>
      <c r="BZ52" s="29">
        <v>6</v>
      </c>
      <c r="CA52" s="60"/>
      <c r="CB52" s="61"/>
      <c r="CC52" s="12"/>
      <c r="CD52" s="12"/>
      <c r="CE52" s="12">
        <v>5</v>
      </c>
      <c r="CF52" s="52">
        <v>1</v>
      </c>
      <c r="CG52" s="67">
        <v>4</v>
      </c>
      <c r="CH52" s="75"/>
      <c r="CI52" s="59">
        <v>1</v>
      </c>
      <c r="CJ52" s="12">
        <v>1</v>
      </c>
      <c r="CK52" s="12">
        <v>2</v>
      </c>
      <c r="CL52" s="12"/>
      <c r="CM52" s="52"/>
      <c r="CN52" s="33">
        <v>1</v>
      </c>
      <c r="CO52" s="46"/>
      <c r="CP52" s="233"/>
      <c r="CQ52" s="54"/>
      <c r="CR52" s="12">
        <v>1</v>
      </c>
      <c r="CS52" s="12"/>
      <c r="CT52" s="52"/>
      <c r="CU52" s="47">
        <f t="shared" si="4"/>
        <v>9</v>
      </c>
      <c r="CV52" s="29">
        <v>5</v>
      </c>
      <c r="CW52" s="60"/>
      <c r="CX52" s="61">
        <v>1</v>
      </c>
      <c r="CY52" s="12"/>
      <c r="CZ52" s="12"/>
      <c r="DA52" s="12">
        <v>3</v>
      </c>
      <c r="DB52" s="52">
        <v>1</v>
      </c>
      <c r="DC52" s="67">
        <v>3</v>
      </c>
      <c r="DD52" s="75"/>
      <c r="DE52" s="59">
        <v>1</v>
      </c>
      <c r="DF52" s="12"/>
      <c r="DG52" s="12">
        <v>1</v>
      </c>
      <c r="DH52" s="12"/>
      <c r="DI52" s="55">
        <v>1</v>
      </c>
      <c r="DJ52" s="45">
        <v>1</v>
      </c>
      <c r="DK52" s="46"/>
      <c r="DL52" s="233"/>
      <c r="DM52" s="54"/>
      <c r="DN52" s="12">
        <v>1</v>
      </c>
      <c r="DO52" s="12"/>
      <c r="DP52" s="52"/>
      <c r="DQ52" s="47">
        <f t="shared" si="28"/>
        <v>5</v>
      </c>
      <c r="DR52" s="48"/>
      <c r="DS52" s="242">
        <v>24</v>
      </c>
      <c r="DT52" s="269">
        <f t="shared" si="5"/>
        <v>9</v>
      </c>
      <c r="DU52" s="270">
        <f t="shared" si="6"/>
        <v>37.5</v>
      </c>
      <c r="DV52" s="269">
        <f t="shared" si="7"/>
        <v>3</v>
      </c>
      <c r="DW52" s="270">
        <f t="shared" si="8"/>
        <v>12.5</v>
      </c>
      <c r="DX52" s="269">
        <f t="shared" si="9"/>
        <v>12</v>
      </c>
      <c r="DY52" s="270">
        <f t="shared" si="10"/>
        <v>50</v>
      </c>
      <c r="DZ52" s="313">
        <v>10</v>
      </c>
      <c r="EA52" s="269">
        <f t="shared" si="11"/>
        <v>6</v>
      </c>
      <c r="EB52" s="291">
        <f t="shared" si="12"/>
        <v>60</v>
      </c>
      <c r="EC52" s="317">
        <f t="shared" si="13"/>
        <v>1</v>
      </c>
      <c r="ED52" s="321">
        <f t="shared" si="14"/>
        <v>10</v>
      </c>
      <c r="EE52" s="194">
        <f t="shared" si="15"/>
        <v>3</v>
      </c>
      <c r="EF52" s="290">
        <f t="shared" si="29"/>
        <v>30</v>
      </c>
      <c r="EG52" s="194">
        <v>6</v>
      </c>
      <c r="EH52" s="11">
        <f t="shared" si="16"/>
        <v>5</v>
      </c>
      <c r="EI52" s="239">
        <f t="shared" si="17"/>
        <v>83.33333333333333</v>
      </c>
      <c r="EJ52" s="465">
        <f t="shared" si="30"/>
        <v>1</v>
      </c>
      <c r="EK52" s="239">
        <f t="shared" si="18"/>
        <v>16.666666666666668</v>
      </c>
      <c r="EL52" s="465">
        <f t="shared" si="31"/>
        <v>0</v>
      </c>
      <c r="EM52" s="291">
        <f t="shared" si="19"/>
        <v>0</v>
      </c>
      <c r="EO52" s="242">
        <v>40</v>
      </c>
      <c r="EP52" s="300">
        <f t="shared" si="20"/>
        <v>20</v>
      </c>
      <c r="EQ52" s="291">
        <f t="shared" si="21"/>
        <v>50</v>
      </c>
      <c r="ER52" s="326">
        <f t="shared" si="22"/>
        <v>5</v>
      </c>
      <c r="ES52" s="321">
        <f t="shared" si="23"/>
        <v>12.5</v>
      </c>
      <c r="ET52" s="300">
        <f t="shared" si="24"/>
        <v>15</v>
      </c>
      <c r="EU52" s="291">
        <f t="shared" si="25"/>
        <v>37.5</v>
      </c>
      <c r="EV52" s="48"/>
    </row>
    <row r="53" spans="1:152" ht="15.75" customHeight="1">
      <c r="A53" s="49">
        <v>3</v>
      </c>
      <c r="B53" s="28" t="s">
        <v>87</v>
      </c>
      <c r="C53" s="9" t="s">
        <v>2</v>
      </c>
      <c r="D53" s="73">
        <v>61</v>
      </c>
      <c r="E53" s="51">
        <v>50</v>
      </c>
      <c r="F53" s="12"/>
      <c r="G53" s="12">
        <v>8</v>
      </c>
      <c r="H53" s="52">
        <v>3</v>
      </c>
      <c r="I53" s="53">
        <v>27</v>
      </c>
      <c r="J53" s="54">
        <v>25</v>
      </c>
      <c r="K53" s="12">
        <v>2</v>
      </c>
      <c r="L53" s="55"/>
      <c r="M53" s="55"/>
      <c r="N53" s="56">
        <v>13</v>
      </c>
      <c r="O53" s="51">
        <v>12</v>
      </c>
      <c r="P53" s="12">
        <v>1</v>
      </c>
      <c r="Q53" s="12"/>
      <c r="R53" s="52"/>
      <c r="S53" s="40">
        <f t="shared" si="26"/>
        <v>98</v>
      </c>
      <c r="T53" s="29">
        <f t="shared" si="32"/>
        <v>58</v>
      </c>
      <c r="U53" s="60">
        <v>1</v>
      </c>
      <c r="V53" s="61">
        <v>1</v>
      </c>
      <c r="W53" s="12">
        <v>48</v>
      </c>
      <c r="X53" s="12"/>
      <c r="Y53" s="12">
        <v>2</v>
      </c>
      <c r="Z53" s="52">
        <v>7</v>
      </c>
      <c r="AA53" s="33">
        <f t="shared" si="33"/>
        <v>27</v>
      </c>
      <c r="AB53" s="54">
        <v>27</v>
      </c>
      <c r="AC53" s="12"/>
      <c r="AD53" s="55"/>
      <c r="AE53" s="55"/>
      <c r="AF53" s="45">
        <f t="shared" si="34"/>
        <v>13</v>
      </c>
      <c r="AG53" s="51">
        <v>13</v>
      </c>
      <c r="AH53" s="12"/>
      <c r="AI53" s="12"/>
      <c r="AJ53" s="52"/>
      <c r="AK53" s="40">
        <v>91</v>
      </c>
      <c r="AL53" s="29">
        <v>51</v>
      </c>
      <c r="AM53" s="60"/>
      <c r="AN53" s="61"/>
      <c r="AO53" s="12">
        <v>41</v>
      </c>
      <c r="AP53" s="12"/>
      <c r="AQ53" s="12">
        <v>9</v>
      </c>
      <c r="AR53" s="52">
        <v>1</v>
      </c>
      <c r="AS53" s="33">
        <v>27</v>
      </c>
      <c r="AT53" s="54">
        <v>26</v>
      </c>
      <c r="AU53" s="12">
        <v>1</v>
      </c>
      <c r="AV53" s="55"/>
      <c r="AW53" s="55"/>
      <c r="AX53" s="45">
        <v>13</v>
      </c>
      <c r="AY53" s="46"/>
      <c r="AZ53" s="54">
        <v>11</v>
      </c>
      <c r="BA53" s="12">
        <v>2</v>
      </c>
      <c r="BB53" s="12"/>
      <c r="BC53" s="52"/>
      <c r="BD53" s="47">
        <f t="shared" si="27"/>
        <v>90</v>
      </c>
      <c r="BE53" s="29">
        <v>50</v>
      </c>
      <c r="BF53" s="60">
        <v>1</v>
      </c>
      <c r="BG53" s="61">
        <v>29</v>
      </c>
      <c r="BH53" s="12">
        <v>6</v>
      </c>
      <c r="BI53" s="12"/>
      <c r="BJ53" s="12">
        <v>11</v>
      </c>
      <c r="BK53" s="52">
        <v>4</v>
      </c>
      <c r="BL53" s="67">
        <v>27</v>
      </c>
      <c r="BM53" s="75"/>
      <c r="BN53" s="59">
        <v>21</v>
      </c>
      <c r="BO53" s="12">
        <v>3</v>
      </c>
      <c r="BP53" s="12">
        <v>3</v>
      </c>
      <c r="BQ53" s="12"/>
      <c r="BR53" s="52"/>
      <c r="BS53" s="33">
        <v>13</v>
      </c>
      <c r="BT53" s="233">
        <v>9</v>
      </c>
      <c r="BU53" s="54"/>
      <c r="BV53" s="12">
        <v>3</v>
      </c>
      <c r="BW53" s="12"/>
      <c r="BX53" s="52">
        <v>1</v>
      </c>
      <c r="BY53" s="236">
        <f t="shared" si="0"/>
        <v>27</v>
      </c>
      <c r="BZ53" s="29">
        <v>18</v>
      </c>
      <c r="CA53" s="60"/>
      <c r="CB53" s="61">
        <v>10</v>
      </c>
      <c r="CC53" s="12">
        <v>1</v>
      </c>
      <c r="CD53" s="12"/>
      <c r="CE53" s="12">
        <v>5</v>
      </c>
      <c r="CF53" s="52">
        <v>2</v>
      </c>
      <c r="CG53" s="67">
        <v>6</v>
      </c>
      <c r="CH53" s="75"/>
      <c r="CI53" s="59">
        <v>3</v>
      </c>
      <c r="CJ53" s="12"/>
      <c r="CK53" s="12">
        <v>3</v>
      </c>
      <c r="CL53" s="12"/>
      <c r="CM53" s="52"/>
      <c r="CN53" s="33">
        <v>3</v>
      </c>
      <c r="CO53" s="46">
        <v>1</v>
      </c>
      <c r="CP53" s="233">
        <v>2</v>
      </c>
      <c r="CQ53" s="54"/>
      <c r="CR53" s="12">
        <v>1</v>
      </c>
      <c r="CS53" s="12"/>
      <c r="CT53" s="52"/>
      <c r="CU53" s="47">
        <f t="shared" si="4"/>
        <v>11</v>
      </c>
      <c r="CV53" s="29">
        <v>6</v>
      </c>
      <c r="CW53" s="60"/>
      <c r="CX53" s="61">
        <v>2</v>
      </c>
      <c r="CY53" s="12">
        <v>1</v>
      </c>
      <c r="CZ53" s="12"/>
      <c r="DA53" s="12">
        <v>1</v>
      </c>
      <c r="DB53" s="52">
        <v>2</v>
      </c>
      <c r="DC53" s="67">
        <v>3</v>
      </c>
      <c r="DD53" s="75"/>
      <c r="DE53" s="59">
        <v>1</v>
      </c>
      <c r="DF53" s="12"/>
      <c r="DG53" s="12"/>
      <c r="DH53" s="12"/>
      <c r="DI53" s="55">
        <v>2</v>
      </c>
      <c r="DJ53" s="45">
        <v>2</v>
      </c>
      <c r="DK53" s="46"/>
      <c r="DL53" s="233"/>
      <c r="DM53" s="54"/>
      <c r="DN53" s="12"/>
      <c r="DO53" s="12"/>
      <c r="DP53" s="52">
        <v>2</v>
      </c>
      <c r="DQ53" s="47">
        <f t="shared" si="28"/>
        <v>2</v>
      </c>
      <c r="DR53" s="48"/>
      <c r="DS53" s="242">
        <v>61</v>
      </c>
      <c r="DT53" s="269">
        <f t="shared" si="5"/>
        <v>42</v>
      </c>
      <c r="DU53" s="270">
        <f t="shared" si="6"/>
        <v>68.85245901639344</v>
      </c>
      <c r="DV53" s="269">
        <f t="shared" si="7"/>
        <v>2</v>
      </c>
      <c r="DW53" s="270">
        <f t="shared" si="8"/>
        <v>3.278688524590164</v>
      </c>
      <c r="DX53" s="269">
        <f t="shared" si="9"/>
        <v>17</v>
      </c>
      <c r="DY53" s="270">
        <f t="shared" si="10"/>
        <v>27.868852459016395</v>
      </c>
      <c r="DZ53" s="313">
        <v>27</v>
      </c>
      <c r="EA53" s="269">
        <f t="shared" si="11"/>
        <v>25</v>
      </c>
      <c r="EB53" s="291">
        <f t="shared" si="12"/>
        <v>92.5925925925926</v>
      </c>
      <c r="EC53" s="317">
        <f t="shared" si="13"/>
        <v>0</v>
      </c>
      <c r="ED53" s="321">
        <f t="shared" si="14"/>
        <v>0</v>
      </c>
      <c r="EE53" s="194">
        <f t="shared" si="15"/>
        <v>2</v>
      </c>
      <c r="EF53" s="290">
        <f t="shared" si="29"/>
        <v>7.407407407407407</v>
      </c>
      <c r="EG53" s="194">
        <v>13</v>
      </c>
      <c r="EH53" s="11">
        <f t="shared" si="16"/>
        <v>11</v>
      </c>
      <c r="EI53" s="239">
        <f t="shared" si="17"/>
        <v>84.61538461538461</v>
      </c>
      <c r="EJ53" s="465">
        <f t="shared" si="30"/>
        <v>0</v>
      </c>
      <c r="EK53" s="239">
        <f t="shared" si="18"/>
        <v>0</v>
      </c>
      <c r="EL53" s="465">
        <f t="shared" si="31"/>
        <v>2</v>
      </c>
      <c r="EM53" s="291">
        <f t="shared" si="19"/>
        <v>15.384615384615385</v>
      </c>
      <c r="EO53" s="242">
        <v>101</v>
      </c>
      <c r="EP53" s="300">
        <f t="shared" si="20"/>
        <v>78</v>
      </c>
      <c r="EQ53" s="291">
        <f t="shared" si="21"/>
        <v>77.22772277227723</v>
      </c>
      <c r="ER53" s="326">
        <f t="shared" si="22"/>
        <v>2</v>
      </c>
      <c r="ES53" s="321">
        <f t="shared" si="23"/>
        <v>1.9801980198019802</v>
      </c>
      <c r="ET53" s="300">
        <f t="shared" si="24"/>
        <v>21</v>
      </c>
      <c r="EU53" s="291">
        <f t="shared" si="25"/>
        <v>20.792079207920793</v>
      </c>
      <c r="EV53" s="48"/>
    </row>
    <row r="54" spans="1:152" ht="15.75" customHeight="1">
      <c r="A54" s="49">
        <v>18</v>
      </c>
      <c r="B54" s="28" t="s">
        <v>88</v>
      </c>
      <c r="C54" s="8" t="s">
        <v>4</v>
      </c>
      <c r="D54" s="63">
        <v>36</v>
      </c>
      <c r="E54" s="51">
        <v>30</v>
      </c>
      <c r="F54" s="12"/>
      <c r="G54" s="12">
        <v>4</v>
      </c>
      <c r="H54" s="52">
        <v>2</v>
      </c>
      <c r="I54" s="53">
        <v>20</v>
      </c>
      <c r="J54" s="54">
        <v>17</v>
      </c>
      <c r="K54" s="12">
        <v>1</v>
      </c>
      <c r="L54" s="55"/>
      <c r="M54" s="55">
        <v>2</v>
      </c>
      <c r="N54" s="56">
        <v>4</v>
      </c>
      <c r="O54" s="51">
        <v>3</v>
      </c>
      <c r="P54" s="12"/>
      <c r="Q54" s="12"/>
      <c r="R54" s="52">
        <v>1</v>
      </c>
      <c r="S54" s="40">
        <f t="shared" si="26"/>
        <v>55</v>
      </c>
      <c r="T54" s="29">
        <f t="shared" si="32"/>
        <v>34</v>
      </c>
      <c r="U54" s="60"/>
      <c r="V54" s="61"/>
      <c r="W54" s="12">
        <v>29</v>
      </c>
      <c r="X54" s="12"/>
      <c r="Y54" s="12">
        <v>2</v>
      </c>
      <c r="Z54" s="52">
        <v>3</v>
      </c>
      <c r="AA54" s="33">
        <f t="shared" si="33"/>
        <v>18</v>
      </c>
      <c r="AB54" s="54">
        <v>14</v>
      </c>
      <c r="AC54" s="12">
        <v>2</v>
      </c>
      <c r="AD54" s="55">
        <v>1</v>
      </c>
      <c r="AE54" s="55">
        <v>1</v>
      </c>
      <c r="AF54" s="45">
        <f t="shared" si="34"/>
        <v>3</v>
      </c>
      <c r="AG54" s="51">
        <v>3</v>
      </c>
      <c r="AH54" s="12"/>
      <c r="AI54" s="12"/>
      <c r="AJ54" s="52"/>
      <c r="AK54" s="40">
        <f t="shared" si="3"/>
        <v>51</v>
      </c>
      <c r="AL54" s="29">
        <v>31</v>
      </c>
      <c r="AM54" s="60">
        <v>1</v>
      </c>
      <c r="AN54" s="61"/>
      <c r="AO54" s="12">
        <v>27</v>
      </c>
      <c r="AP54" s="12"/>
      <c r="AQ54" s="12">
        <v>2</v>
      </c>
      <c r="AR54" s="52">
        <v>2</v>
      </c>
      <c r="AS54" s="33">
        <v>17</v>
      </c>
      <c r="AT54" s="54">
        <v>13</v>
      </c>
      <c r="AU54" s="12">
        <v>2</v>
      </c>
      <c r="AV54" s="55"/>
      <c r="AW54" s="55">
        <v>2</v>
      </c>
      <c r="AX54" s="45">
        <v>3</v>
      </c>
      <c r="AY54" s="46"/>
      <c r="AZ54" s="54">
        <v>3</v>
      </c>
      <c r="BA54" s="12"/>
      <c r="BB54" s="12"/>
      <c r="BC54" s="52"/>
      <c r="BD54" s="47">
        <f t="shared" si="27"/>
        <v>48</v>
      </c>
      <c r="BE54" s="29">
        <v>30</v>
      </c>
      <c r="BF54" s="60"/>
      <c r="BG54" s="61">
        <v>23</v>
      </c>
      <c r="BH54" s="12"/>
      <c r="BI54" s="12"/>
      <c r="BJ54" s="12">
        <v>5</v>
      </c>
      <c r="BK54" s="52">
        <v>2</v>
      </c>
      <c r="BL54" s="67">
        <v>15</v>
      </c>
      <c r="BM54" s="75"/>
      <c r="BN54" s="59">
        <v>12</v>
      </c>
      <c r="BO54" s="12"/>
      <c r="BP54" s="12">
        <v>1</v>
      </c>
      <c r="BQ54" s="12"/>
      <c r="BR54" s="52">
        <v>2</v>
      </c>
      <c r="BS54" s="33">
        <v>3</v>
      </c>
      <c r="BT54" s="233">
        <v>1</v>
      </c>
      <c r="BU54" s="54"/>
      <c r="BV54" s="12">
        <v>2</v>
      </c>
      <c r="BW54" s="12"/>
      <c r="BX54" s="52"/>
      <c r="BY54" s="236">
        <f t="shared" si="0"/>
        <v>8</v>
      </c>
      <c r="BZ54" s="278">
        <v>5</v>
      </c>
      <c r="CA54" s="279"/>
      <c r="CB54" s="280">
        <v>3</v>
      </c>
      <c r="CC54" s="281"/>
      <c r="CD54" s="281"/>
      <c r="CE54" s="281">
        <v>2</v>
      </c>
      <c r="CF54" s="284"/>
      <c r="CG54" s="67">
        <v>1</v>
      </c>
      <c r="CH54" s="75"/>
      <c r="CI54" s="59"/>
      <c r="CJ54" s="12"/>
      <c r="CK54" s="12">
        <v>1</v>
      </c>
      <c r="CL54" s="12"/>
      <c r="CM54" s="52"/>
      <c r="CN54" s="33">
        <v>2</v>
      </c>
      <c r="CO54" s="46"/>
      <c r="CP54" s="233">
        <v>1</v>
      </c>
      <c r="CQ54" s="54"/>
      <c r="CR54" s="12">
        <v>1</v>
      </c>
      <c r="CS54" s="12"/>
      <c r="CT54" s="52"/>
      <c r="CU54" s="47">
        <f t="shared" si="4"/>
        <v>4</v>
      </c>
      <c r="CV54" s="29">
        <v>2</v>
      </c>
      <c r="CW54" s="60"/>
      <c r="CX54" s="61"/>
      <c r="CY54" s="12"/>
      <c r="CZ54" s="12"/>
      <c r="DA54" s="12">
        <v>1</v>
      </c>
      <c r="DB54" s="52">
        <v>1</v>
      </c>
      <c r="DC54" s="67">
        <v>1</v>
      </c>
      <c r="DD54" s="75"/>
      <c r="DE54" s="59"/>
      <c r="DF54" s="12"/>
      <c r="DG54" s="12"/>
      <c r="DH54" s="12"/>
      <c r="DI54" s="55">
        <v>1</v>
      </c>
      <c r="DJ54" s="45">
        <v>1</v>
      </c>
      <c r="DK54" s="46"/>
      <c r="DL54" s="233">
        <v>1</v>
      </c>
      <c r="DM54" s="54"/>
      <c r="DN54" s="12"/>
      <c r="DO54" s="12"/>
      <c r="DP54" s="52"/>
      <c r="DQ54" s="47">
        <f t="shared" si="28"/>
        <v>1</v>
      </c>
      <c r="DR54" s="48"/>
      <c r="DS54" s="242">
        <v>36</v>
      </c>
      <c r="DT54" s="269">
        <f t="shared" si="5"/>
        <v>26</v>
      </c>
      <c r="DU54" s="270">
        <f t="shared" si="6"/>
        <v>72.22222222222223</v>
      </c>
      <c r="DV54" s="269">
        <f t="shared" si="7"/>
        <v>1</v>
      </c>
      <c r="DW54" s="270">
        <f t="shared" si="8"/>
        <v>2.7777777777777777</v>
      </c>
      <c r="DX54" s="269">
        <f t="shared" si="9"/>
        <v>9</v>
      </c>
      <c r="DY54" s="270">
        <f t="shared" si="10"/>
        <v>25</v>
      </c>
      <c r="DZ54" s="313">
        <v>20</v>
      </c>
      <c r="EA54" s="269">
        <f t="shared" si="11"/>
        <v>12</v>
      </c>
      <c r="EB54" s="291">
        <f t="shared" si="12"/>
        <v>60</v>
      </c>
      <c r="EC54" s="317">
        <f t="shared" si="13"/>
        <v>0</v>
      </c>
      <c r="ED54" s="321">
        <f t="shared" si="14"/>
        <v>0</v>
      </c>
      <c r="EE54" s="194">
        <f t="shared" si="15"/>
        <v>8</v>
      </c>
      <c r="EF54" s="290">
        <f t="shared" si="29"/>
        <v>40</v>
      </c>
      <c r="EG54" s="194">
        <v>4</v>
      </c>
      <c r="EH54" s="11">
        <f t="shared" si="16"/>
        <v>3</v>
      </c>
      <c r="EI54" s="239">
        <f t="shared" si="17"/>
        <v>75</v>
      </c>
      <c r="EJ54" s="465">
        <f t="shared" si="30"/>
        <v>0</v>
      </c>
      <c r="EK54" s="239">
        <f t="shared" si="18"/>
        <v>0</v>
      </c>
      <c r="EL54" s="465">
        <f t="shared" si="31"/>
        <v>1</v>
      </c>
      <c r="EM54" s="291">
        <f t="shared" si="19"/>
        <v>25</v>
      </c>
      <c r="EO54" s="242">
        <v>60</v>
      </c>
      <c r="EP54" s="300">
        <f t="shared" si="20"/>
        <v>41</v>
      </c>
      <c r="EQ54" s="291">
        <f t="shared" si="21"/>
        <v>68.33333333333333</v>
      </c>
      <c r="ER54" s="326">
        <f t="shared" si="22"/>
        <v>1</v>
      </c>
      <c r="ES54" s="321">
        <f t="shared" si="23"/>
        <v>1.6666666666666667</v>
      </c>
      <c r="ET54" s="300">
        <f t="shared" si="24"/>
        <v>18</v>
      </c>
      <c r="EU54" s="291">
        <f t="shared" si="25"/>
        <v>30</v>
      </c>
      <c r="EV54" s="48"/>
    </row>
    <row r="55" spans="1:152" ht="15.75" customHeight="1">
      <c r="A55" s="49">
        <v>38</v>
      </c>
      <c r="B55" s="28" t="s">
        <v>51</v>
      </c>
      <c r="C55" s="5" t="s">
        <v>1</v>
      </c>
      <c r="D55" s="50">
        <v>18</v>
      </c>
      <c r="E55" s="51">
        <v>2</v>
      </c>
      <c r="F55" s="12"/>
      <c r="G55" s="12">
        <v>9</v>
      </c>
      <c r="H55" s="52">
        <v>7</v>
      </c>
      <c r="I55" s="53">
        <v>10</v>
      </c>
      <c r="J55" s="54">
        <v>3</v>
      </c>
      <c r="K55" s="12">
        <v>6</v>
      </c>
      <c r="L55" s="55"/>
      <c r="M55" s="55">
        <v>1</v>
      </c>
      <c r="N55" s="56">
        <v>2</v>
      </c>
      <c r="O55" s="51"/>
      <c r="P55" s="12"/>
      <c r="Q55" s="12">
        <v>1</v>
      </c>
      <c r="R55" s="52">
        <v>1</v>
      </c>
      <c r="S55" s="40">
        <f t="shared" si="26"/>
        <v>21</v>
      </c>
      <c r="T55" s="29">
        <f t="shared" si="32"/>
        <v>11</v>
      </c>
      <c r="U55" s="60"/>
      <c r="V55" s="61"/>
      <c r="W55" s="12">
        <v>4</v>
      </c>
      <c r="X55" s="12"/>
      <c r="Y55" s="12">
        <v>5</v>
      </c>
      <c r="Z55" s="52">
        <v>2</v>
      </c>
      <c r="AA55" s="33">
        <f t="shared" si="33"/>
        <v>9</v>
      </c>
      <c r="AB55" s="54">
        <v>8</v>
      </c>
      <c r="AC55" s="12"/>
      <c r="AD55" s="55"/>
      <c r="AE55" s="55">
        <v>1</v>
      </c>
      <c r="AF55" s="45">
        <f t="shared" si="34"/>
        <v>1</v>
      </c>
      <c r="AG55" s="51"/>
      <c r="AH55" s="12">
        <v>1</v>
      </c>
      <c r="AI55" s="12"/>
      <c r="AJ55" s="52"/>
      <c r="AK55" s="40">
        <f t="shared" si="3"/>
        <v>18</v>
      </c>
      <c r="AL55" s="29">
        <v>9</v>
      </c>
      <c r="AM55" s="60"/>
      <c r="AN55" s="61"/>
      <c r="AO55" s="12">
        <v>4</v>
      </c>
      <c r="AP55" s="12"/>
      <c r="AQ55" s="12">
        <v>1</v>
      </c>
      <c r="AR55" s="52">
        <v>4</v>
      </c>
      <c r="AS55" s="33">
        <v>8</v>
      </c>
      <c r="AT55" s="54">
        <v>3</v>
      </c>
      <c r="AU55" s="12">
        <v>3</v>
      </c>
      <c r="AV55" s="55"/>
      <c r="AW55" s="55">
        <v>2</v>
      </c>
      <c r="AX55" s="45">
        <v>1</v>
      </c>
      <c r="AY55" s="46"/>
      <c r="AZ55" s="54"/>
      <c r="BA55" s="12"/>
      <c r="BB55" s="12">
        <v>1</v>
      </c>
      <c r="BC55" s="52"/>
      <c r="BD55" s="47">
        <f t="shared" si="27"/>
        <v>12</v>
      </c>
      <c r="BE55" s="29">
        <v>5</v>
      </c>
      <c r="BF55" s="60"/>
      <c r="BG55" s="61"/>
      <c r="BH55" s="12">
        <v>1</v>
      </c>
      <c r="BI55" s="12"/>
      <c r="BJ55" s="12">
        <v>3</v>
      </c>
      <c r="BK55" s="52">
        <v>1</v>
      </c>
      <c r="BL55" s="67">
        <v>6</v>
      </c>
      <c r="BM55" s="75"/>
      <c r="BN55" s="59">
        <v>2</v>
      </c>
      <c r="BO55" s="12">
        <v>3</v>
      </c>
      <c r="BP55" s="12"/>
      <c r="BQ55" s="12">
        <v>1</v>
      </c>
      <c r="BR55" s="52"/>
      <c r="BS55" s="33">
        <v>1</v>
      </c>
      <c r="BT55" s="233"/>
      <c r="BU55" s="54">
        <v>1</v>
      </c>
      <c r="BV55" s="12"/>
      <c r="BW55" s="12"/>
      <c r="BX55" s="52"/>
      <c r="BY55" s="236">
        <f t="shared" si="0"/>
        <v>9</v>
      </c>
      <c r="BZ55" s="29">
        <v>4</v>
      </c>
      <c r="CA55" s="60"/>
      <c r="CB55" s="61">
        <v>1</v>
      </c>
      <c r="CC55" s="12">
        <v>2</v>
      </c>
      <c r="CD55" s="12"/>
      <c r="CE55" s="12">
        <v>1</v>
      </c>
      <c r="CF55" s="52"/>
      <c r="CG55" s="67">
        <v>4</v>
      </c>
      <c r="CH55" s="75"/>
      <c r="CI55" s="59">
        <v>2</v>
      </c>
      <c r="CJ55" s="12">
        <v>1</v>
      </c>
      <c r="CK55" s="12">
        <v>1</v>
      </c>
      <c r="CL55" s="12"/>
      <c r="CM55" s="52"/>
      <c r="CN55" s="33">
        <v>1</v>
      </c>
      <c r="CO55" s="46"/>
      <c r="CP55" s="233"/>
      <c r="CQ55" s="54"/>
      <c r="CR55" s="12">
        <v>1</v>
      </c>
      <c r="CS55" s="12"/>
      <c r="CT55" s="52"/>
      <c r="CU55" s="47">
        <f t="shared" si="4"/>
        <v>6</v>
      </c>
      <c r="CV55" s="29">
        <v>3</v>
      </c>
      <c r="CW55" s="60"/>
      <c r="CX55" s="61"/>
      <c r="CY55" s="12">
        <v>1</v>
      </c>
      <c r="CZ55" s="12"/>
      <c r="DA55" s="12">
        <v>2</v>
      </c>
      <c r="DB55" s="52"/>
      <c r="DC55" s="67">
        <v>2</v>
      </c>
      <c r="DD55" s="75"/>
      <c r="DE55" s="59"/>
      <c r="DF55" s="12">
        <v>1</v>
      </c>
      <c r="DG55" s="12">
        <v>1</v>
      </c>
      <c r="DH55" s="12"/>
      <c r="DI55" s="55"/>
      <c r="DJ55" s="45">
        <v>1</v>
      </c>
      <c r="DK55" s="46"/>
      <c r="DL55" s="233"/>
      <c r="DM55" s="54">
        <v>1</v>
      </c>
      <c r="DN55" s="12"/>
      <c r="DO55" s="12"/>
      <c r="DP55" s="52"/>
      <c r="DQ55" s="47">
        <f t="shared" si="28"/>
        <v>6</v>
      </c>
      <c r="DR55" s="48"/>
      <c r="DS55" s="242">
        <v>18</v>
      </c>
      <c r="DT55" s="269">
        <f t="shared" si="5"/>
        <v>1</v>
      </c>
      <c r="DU55" s="270">
        <f t="shared" si="6"/>
        <v>5.555555555555555</v>
      </c>
      <c r="DV55" s="269">
        <f t="shared" si="7"/>
        <v>3</v>
      </c>
      <c r="DW55" s="270">
        <f t="shared" si="8"/>
        <v>16.666666666666668</v>
      </c>
      <c r="DX55" s="269">
        <f t="shared" si="9"/>
        <v>14</v>
      </c>
      <c r="DY55" s="270">
        <f t="shared" si="10"/>
        <v>77.77777777777777</v>
      </c>
      <c r="DZ55" s="313">
        <v>10</v>
      </c>
      <c r="EA55" s="269">
        <f t="shared" si="11"/>
        <v>4</v>
      </c>
      <c r="EB55" s="291">
        <f t="shared" si="12"/>
        <v>40</v>
      </c>
      <c r="EC55" s="317">
        <f t="shared" si="13"/>
        <v>2</v>
      </c>
      <c r="ED55" s="321">
        <f t="shared" si="14"/>
        <v>20</v>
      </c>
      <c r="EE55" s="194">
        <f t="shared" si="15"/>
        <v>4</v>
      </c>
      <c r="EF55" s="290">
        <f t="shared" si="29"/>
        <v>40</v>
      </c>
      <c r="EG55" s="194">
        <v>2</v>
      </c>
      <c r="EH55" s="11">
        <f t="shared" si="16"/>
        <v>0</v>
      </c>
      <c r="EI55" s="239">
        <f t="shared" si="17"/>
        <v>0</v>
      </c>
      <c r="EJ55" s="465">
        <f t="shared" si="30"/>
        <v>1</v>
      </c>
      <c r="EK55" s="239">
        <f t="shared" si="18"/>
        <v>50</v>
      </c>
      <c r="EL55" s="465">
        <f t="shared" si="31"/>
        <v>1</v>
      </c>
      <c r="EM55" s="291">
        <f t="shared" si="19"/>
        <v>50</v>
      </c>
      <c r="EO55" s="242">
        <v>30</v>
      </c>
      <c r="EP55" s="300">
        <f t="shared" si="20"/>
        <v>5</v>
      </c>
      <c r="EQ55" s="291">
        <f t="shared" si="21"/>
        <v>16.666666666666668</v>
      </c>
      <c r="ER55" s="326">
        <f t="shared" si="22"/>
        <v>6</v>
      </c>
      <c r="ES55" s="321">
        <f t="shared" si="23"/>
        <v>20</v>
      </c>
      <c r="ET55" s="300">
        <f t="shared" si="24"/>
        <v>19</v>
      </c>
      <c r="EU55" s="291">
        <f t="shared" si="25"/>
        <v>63.333333333333336</v>
      </c>
      <c r="EV55" s="48"/>
    </row>
    <row r="56" spans="1:152" ht="15.75" customHeight="1">
      <c r="A56" s="49">
        <v>7</v>
      </c>
      <c r="B56" s="28" t="s">
        <v>52</v>
      </c>
      <c r="C56" s="5" t="s">
        <v>2</v>
      </c>
      <c r="D56" s="50">
        <v>26</v>
      </c>
      <c r="E56" s="51">
        <v>5</v>
      </c>
      <c r="F56" s="217">
        <v>1</v>
      </c>
      <c r="G56" s="12">
        <v>15</v>
      </c>
      <c r="H56" s="52">
        <v>5</v>
      </c>
      <c r="I56" s="53">
        <v>11</v>
      </c>
      <c r="J56" s="54">
        <v>1</v>
      </c>
      <c r="K56" s="12">
        <v>8</v>
      </c>
      <c r="L56" s="55"/>
      <c r="M56" s="55">
        <v>2</v>
      </c>
      <c r="N56" s="56">
        <v>5</v>
      </c>
      <c r="O56" s="51">
        <v>1</v>
      </c>
      <c r="P56" s="12">
        <v>3</v>
      </c>
      <c r="Q56" s="12"/>
      <c r="R56" s="52">
        <v>1</v>
      </c>
      <c r="S56" s="40">
        <f t="shared" si="26"/>
        <v>33</v>
      </c>
      <c r="T56" s="29">
        <f t="shared" si="32"/>
        <v>20</v>
      </c>
      <c r="U56" s="60"/>
      <c r="V56" s="61"/>
      <c r="W56" s="12">
        <v>6</v>
      </c>
      <c r="X56" s="12"/>
      <c r="Y56" s="12">
        <v>8</v>
      </c>
      <c r="Z56" s="52">
        <v>6</v>
      </c>
      <c r="AA56" s="33">
        <f t="shared" si="33"/>
        <v>9</v>
      </c>
      <c r="AB56" s="54">
        <v>3</v>
      </c>
      <c r="AC56" s="12">
        <v>2</v>
      </c>
      <c r="AD56" s="55"/>
      <c r="AE56" s="55">
        <v>4</v>
      </c>
      <c r="AF56" s="45">
        <f t="shared" si="34"/>
        <v>4</v>
      </c>
      <c r="AG56" s="51">
        <v>2</v>
      </c>
      <c r="AH56" s="12">
        <v>2</v>
      </c>
      <c r="AI56" s="12"/>
      <c r="AJ56" s="52"/>
      <c r="AK56" s="40">
        <f t="shared" si="3"/>
        <v>23</v>
      </c>
      <c r="AL56" s="29">
        <v>14</v>
      </c>
      <c r="AM56" s="60"/>
      <c r="AN56" s="61"/>
      <c r="AO56" s="12">
        <v>6</v>
      </c>
      <c r="AP56" s="12"/>
      <c r="AQ56" s="12">
        <v>4</v>
      </c>
      <c r="AR56" s="52">
        <v>4</v>
      </c>
      <c r="AS56" s="33">
        <v>5</v>
      </c>
      <c r="AT56" s="54">
        <v>3</v>
      </c>
      <c r="AU56" s="12"/>
      <c r="AV56" s="55"/>
      <c r="AW56" s="55">
        <v>2</v>
      </c>
      <c r="AX56" s="45">
        <v>4</v>
      </c>
      <c r="AY56" s="46"/>
      <c r="AZ56" s="54">
        <v>3</v>
      </c>
      <c r="BA56" s="12"/>
      <c r="BB56" s="12"/>
      <c r="BC56" s="52">
        <v>1</v>
      </c>
      <c r="BD56" s="47">
        <f t="shared" si="27"/>
        <v>16</v>
      </c>
      <c r="BE56" s="29">
        <v>10</v>
      </c>
      <c r="BF56" s="60"/>
      <c r="BG56" s="61">
        <v>3</v>
      </c>
      <c r="BH56" s="12"/>
      <c r="BI56" s="12">
        <v>1</v>
      </c>
      <c r="BJ56" s="12">
        <v>3</v>
      </c>
      <c r="BK56" s="52">
        <v>3</v>
      </c>
      <c r="BL56" s="67">
        <v>3</v>
      </c>
      <c r="BM56" s="75"/>
      <c r="BN56" s="59">
        <v>1</v>
      </c>
      <c r="BO56" s="12">
        <v>1</v>
      </c>
      <c r="BP56" s="12">
        <v>1</v>
      </c>
      <c r="BQ56" s="12"/>
      <c r="BR56" s="52"/>
      <c r="BS56" s="33">
        <v>3</v>
      </c>
      <c r="BT56" s="233">
        <v>1</v>
      </c>
      <c r="BU56" s="54"/>
      <c r="BV56" s="12">
        <v>2</v>
      </c>
      <c r="BW56" s="12"/>
      <c r="BX56" s="52"/>
      <c r="BY56" s="236">
        <f t="shared" si="0"/>
        <v>8</v>
      </c>
      <c r="BZ56" s="29">
        <v>4</v>
      </c>
      <c r="CA56" s="60"/>
      <c r="CB56" s="61"/>
      <c r="CC56" s="12"/>
      <c r="CD56" s="12"/>
      <c r="CE56" s="12">
        <v>3</v>
      </c>
      <c r="CF56" s="52">
        <v>1</v>
      </c>
      <c r="CG56" s="67">
        <v>2</v>
      </c>
      <c r="CH56" s="75"/>
      <c r="CI56" s="59"/>
      <c r="CJ56" s="12"/>
      <c r="CK56" s="12">
        <v>2</v>
      </c>
      <c r="CL56" s="12"/>
      <c r="CM56" s="52"/>
      <c r="CN56" s="33">
        <v>2</v>
      </c>
      <c r="CO56" s="46"/>
      <c r="CP56" s="233"/>
      <c r="CQ56" s="54">
        <v>1</v>
      </c>
      <c r="CR56" s="12">
        <v>1</v>
      </c>
      <c r="CS56" s="12"/>
      <c r="CT56" s="52"/>
      <c r="CU56" s="47">
        <f t="shared" si="4"/>
        <v>7</v>
      </c>
      <c r="CV56" s="29">
        <v>3</v>
      </c>
      <c r="CW56" s="60"/>
      <c r="CX56" s="61"/>
      <c r="CY56" s="12">
        <v>1</v>
      </c>
      <c r="CZ56" s="12"/>
      <c r="DA56" s="12">
        <v>1</v>
      </c>
      <c r="DB56" s="52">
        <v>1</v>
      </c>
      <c r="DC56" s="67">
        <v>2</v>
      </c>
      <c r="DD56" s="75"/>
      <c r="DE56" s="59"/>
      <c r="DF56" s="12">
        <v>1</v>
      </c>
      <c r="DG56" s="12">
        <v>1</v>
      </c>
      <c r="DH56" s="12"/>
      <c r="DI56" s="55"/>
      <c r="DJ56" s="45">
        <v>2</v>
      </c>
      <c r="DK56" s="46"/>
      <c r="DL56" s="233">
        <v>1</v>
      </c>
      <c r="DM56" s="54"/>
      <c r="DN56" s="12">
        <v>1</v>
      </c>
      <c r="DO56" s="12"/>
      <c r="DP56" s="52"/>
      <c r="DQ56" s="47">
        <f t="shared" si="28"/>
        <v>5</v>
      </c>
      <c r="DR56" s="48"/>
      <c r="DS56" s="242">
        <v>26</v>
      </c>
      <c r="DT56" s="269">
        <f t="shared" si="5"/>
        <v>4</v>
      </c>
      <c r="DU56" s="270">
        <f t="shared" si="6"/>
        <v>15.384615384615385</v>
      </c>
      <c r="DV56" s="269">
        <f t="shared" si="7"/>
        <v>2</v>
      </c>
      <c r="DW56" s="270">
        <f t="shared" si="8"/>
        <v>7.6923076923076925</v>
      </c>
      <c r="DX56" s="269">
        <f t="shared" si="9"/>
        <v>20</v>
      </c>
      <c r="DY56" s="270">
        <f t="shared" si="10"/>
        <v>76.92307692307692</v>
      </c>
      <c r="DZ56" s="313">
        <v>11</v>
      </c>
      <c r="EA56" s="269">
        <f t="shared" si="11"/>
        <v>1</v>
      </c>
      <c r="EB56" s="291">
        <f t="shared" si="12"/>
        <v>9.090909090909092</v>
      </c>
      <c r="EC56" s="317">
        <f t="shared" si="13"/>
        <v>2</v>
      </c>
      <c r="ED56" s="321">
        <f t="shared" si="14"/>
        <v>18.181818181818183</v>
      </c>
      <c r="EE56" s="194">
        <f t="shared" si="15"/>
        <v>8</v>
      </c>
      <c r="EF56" s="288">
        <f t="shared" si="29"/>
        <v>72.72727272727273</v>
      </c>
      <c r="EG56" s="194">
        <v>5</v>
      </c>
      <c r="EH56" s="11">
        <f t="shared" si="16"/>
        <v>2</v>
      </c>
      <c r="EI56" s="239">
        <f t="shared" si="17"/>
        <v>40</v>
      </c>
      <c r="EJ56" s="465">
        <f t="shared" si="30"/>
        <v>1</v>
      </c>
      <c r="EK56" s="239">
        <f t="shared" si="18"/>
        <v>20</v>
      </c>
      <c r="EL56" s="465">
        <f t="shared" si="31"/>
        <v>2</v>
      </c>
      <c r="EM56" s="291">
        <f t="shared" si="19"/>
        <v>40</v>
      </c>
      <c r="EO56" s="242">
        <v>42</v>
      </c>
      <c r="EP56" s="300">
        <f t="shared" si="20"/>
        <v>7</v>
      </c>
      <c r="EQ56" s="291">
        <f t="shared" si="21"/>
        <v>16.666666666666668</v>
      </c>
      <c r="ER56" s="326">
        <f t="shared" si="22"/>
        <v>5</v>
      </c>
      <c r="ES56" s="321">
        <f t="shared" si="23"/>
        <v>11.904761904761905</v>
      </c>
      <c r="ET56" s="300">
        <f t="shared" si="24"/>
        <v>30</v>
      </c>
      <c r="EU56" s="291">
        <f t="shared" si="25"/>
        <v>71.42857142857143</v>
      </c>
      <c r="EV56" s="48"/>
    </row>
    <row r="57" spans="1:152" ht="15.75" customHeight="1">
      <c r="A57" s="49">
        <v>26</v>
      </c>
      <c r="B57" s="28" t="s">
        <v>54</v>
      </c>
      <c r="C57" s="5" t="s">
        <v>3</v>
      </c>
      <c r="D57" s="50">
        <v>64</v>
      </c>
      <c r="E57" s="51">
        <v>56</v>
      </c>
      <c r="F57" s="12"/>
      <c r="G57" s="12">
        <v>6</v>
      </c>
      <c r="H57" s="52">
        <v>2</v>
      </c>
      <c r="I57" s="53">
        <v>14</v>
      </c>
      <c r="J57" s="54">
        <v>14</v>
      </c>
      <c r="K57" s="12"/>
      <c r="L57" s="55"/>
      <c r="M57" s="55"/>
      <c r="N57" s="56">
        <v>2</v>
      </c>
      <c r="O57" s="51">
        <v>1</v>
      </c>
      <c r="P57" s="12">
        <v>1</v>
      </c>
      <c r="Q57" s="12"/>
      <c r="R57" s="52"/>
      <c r="S57" s="40">
        <f t="shared" si="26"/>
        <v>78</v>
      </c>
      <c r="T57" s="29">
        <f t="shared" si="32"/>
        <v>62</v>
      </c>
      <c r="U57" s="60"/>
      <c r="V57" s="61"/>
      <c r="W57" s="12">
        <v>57</v>
      </c>
      <c r="X57" s="12"/>
      <c r="Y57" s="12">
        <v>1</v>
      </c>
      <c r="Z57" s="52">
        <v>4</v>
      </c>
      <c r="AA57" s="33">
        <f t="shared" si="33"/>
        <v>14</v>
      </c>
      <c r="AB57" s="54">
        <v>14</v>
      </c>
      <c r="AC57" s="12"/>
      <c r="AD57" s="55"/>
      <c r="AE57" s="55"/>
      <c r="AF57" s="45">
        <f t="shared" si="34"/>
        <v>2</v>
      </c>
      <c r="AG57" s="51">
        <v>1</v>
      </c>
      <c r="AH57" s="12">
        <v>1</v>
      </c>
      <c r="AI57" s="12"/>
      <c r="AJ57" s="52"/>
      <c r="AK57" s="40">
        <f t="shared" si="3"/>
        <v>74</v>
      </c>
      <c r="AL57" s="29">
        <v>58</v>
      </c>
      <c r="AM57" s="60"/>
      <c r="AN57" s="61"/>
      <c r="AO57" s="12">
        <v>56</v>
      </c>
      <c r="AP57" s="12"/>
      <c r="AQ57" s="12">
        <v>2</v>
      </c>
      <c r="AR57" s="52"/>
      <c r="AS57" s="33">
        <v>14</v>
      </c>
      <c r="AT57" s="54">
        <v>13</v>
      </c>
      <c r="AU57" s="12">
        <v>1</v>
      </c>
      <c r="AV57" s="55"/>
      <c r="AW57" s="55"/>
      <c r="AX57" s="45">
        <v>2</v>
      </c>
      <c r="AY57" s="46"/>
      <c r="AZ57" s="54">
        <v>1</v>
      </c>
      <c r="BA57" s="12">
        <v>1</v>
      </c>
      <c r="BB57" s="12"/>
      <c r="BC57" s="52"/>
      <c r="BD57" s="47">
        <f t="shared" si="27"/>
        <v>74</v>
      </c>
      <c r="BE57" s="29">
        <v>58</v>
      </c>
      <c r="BF57" s="60"/>
      <c r="BG57" s="61"/>
      <c r="BH57" s="12">
        <v>51</v>
      </c>
      <c r="BI57" s="12"/>
      <c r="BJ57" s="12">
        <v>7</v>
      </c>
      <c r="BK57" s="52"/>
      <c r="BL57" s="67">
        <v>14</v>
      </c>
      <c r="BM57" s="75"/>
      <c r="BN57" s="59"/>
      <c r="BO57" s="12">
        <v>11</v>
      </c>
      <c r="BP57" s="12">
        <v>2</v>
      </c>
      <c r="BQ57" s="12"/>
      <c r="BR57" s="52">
        <v>1</v>
      </c>
      <c r="BS57" s="33">
        <v>2</v>
      </c>
      <c r="BT57" s="233"/>
      <c r="BU57" s="54">
        <v>1</v>
      </c>
      <c r="BV57" s="12">
        <v>1</v>
      </c>
      <c r="BW57" s="12"/>
      <c r="BX57" s="52"/>
      <c r="BY57" s="236">
        <f t="shared" si="0"/>
        <v>73</v>
      </c>
      <c r="BZ57" s="29">
        <v>58</v>
      </c>
      <c r="CA57" s="60"/>
      <c r="CB57" s="61">
        <v>45</v>
      </c>
      <c r="CC57" s="12">
        <v>7</v>
      </c>
      <c r="CD57" s="12">
        <v>1</v>
      </c>
      <c r="CE57" s="12">
        <v>5</v>
      </c>
      <c r="CF57" s="52"/>
      <c r="CG57" s="67">
        <v>13</v>
      </c>
      <c r="CH57" s="75"/>
      <c r="CI57" s="59">
        <v>9</v>
      </c>
      <c r="CJ57" s="12">
        <v>2</v>
      </c>
      <c r="CK57" s="12">
        <v>2</v>
      </c>
      <c r="CL57" s="12"/>
      <c r="CM57" s="52"/>
      <c r="CN57" s="33">
        <v>2</v>
      </c>
      <c r="CO57" s="46"/>
      <c r="CP57" s="233"/>
      <c r="CQ57" s="54"/>
      <c r="CR57" s="12">
        <v>2</v>
      </c>
      <c r="CS57" s="12"/>
      <c r="CT57" s="52"/>
      <c r="CU57" s="47">
        <f t="shared" si="4"/>
        <v>19</v>
      </c>
      <c r="CV57" s="29">
        <v>13</v>
      </c>
      <c r="CW57" s="60"/>
      <c r="CX57" s="61">
        <v>2</v>
      </c>
      <c r="CY57" s="12">
        <v>3</v>
      </c>
      <c r="CZ57" s="12"/>
      <c r="DA57" s="12">
        <v>7</v>
      </c>
      <c r="DB57" s="52">
        <v>1</v>
      </c>
      <c r="DC57" s="67">
        <v>4</v>
      </c>
      <c r="DD57" s="75"/>
      <c r="DE57" s="59">
        <v>2</v>
      </c>
      <c r="DF57" s="12">
        <v>2</v>
      </c>
      <c r="DG57" s="12"/>
      <c r="DH57" s="12"/>
      <c r="DI57" s="55"/>
      <c r="DJ57" s="45">
        <v>2</v>
      </c>
      <c r="DK57" s="46"/>
      <c r="DL57" s="233"/>
      <c r="DM57" s="54"/>
      <c r="DN57" s="12">
        <v>1</v>
      </c>
      <c r="DO57" s="12"/>
      <c r="DP57" s="52">
        <v>1</v>
      </c>
      <c r="DQ57" s="47">
        <f t="shared" si="28"/>
        <v>13</v>
      </c>
      <c r="DR57" s="48"/>
      <c r="DS57" s="242">
        <v>64</v>
      </c>
      <c r="DT57" s="269">
        <f t="shared" si="5"/>
        <v>47</v>
      </c>
      <c r="DU57" s="270">
        <f t="shared" si="6"/>
        <v>73.4375</v>
      </c>
      <c r="DV57" s="269">
        <f t="shared" si="7"/>
        <v>10</v>
      </c>
      <c r="DW57" s="270">
        <f t="shared" si="8"/>
        <v>15.625</v>
      </c>
      <c r="DX57" s="269">
        <f t="shared" si="9"/>
        <v>7</v>
      </c>
      <c r="DY57" s="270">
        <f t="shared" si="10"/>
        <v>10.9375</v>
      </c>
      <c r="DZ57" s="313">
        <v>14</v>
      </c>
      <c r="EA57" s="269">
        <f t="shared" si="11"/>
        <v>11</v>
      </c>
      <c r="EB57" s="291">
        <f t="shared" si="12"/>
        <v>78.57142857142857</v>
      </c>
      <c r="EC57" s="317">
        <f t="shared" si="13"/>
        <v>2</v>
      </c>
      <c r="ED57" s="321">
        <f t="shared" si="14"/>
        <v>14.285714285714286</v>
      </c>
      <c r="EE57" s="194">
        <f t="shared" si="15"/>
        <v>1</v>
      </c>
      <c r="EF57" s="290">
        <f t="shared" si="29"/>
        <v>7.142857142857143</v>
      </c>
      <c r="EG57" s="194">
        <v>2</v>
      </c>
      <c r="EH57" s="11">
        <f t="shared" si="16"/>
        <v>0</v>
      </c>
      <c r="EI57" s="239">
        <f t="shared" si="17"/>
        <v>0</v>
      </c>
      <c r="EJ57" s="465">
        <f t="shared" si="30"/>
        <v>1</v>
      </c>
      <c r="EK57" s="262">
        <f t="shared" si="18"/>
        <v>50</v>
      </c>
      <c r="EL57" s="465">
        <f t="shared" si="31"/>
        <v>1</v>
      </c>
      <c r="EM57" s="291">
        <f t="shared" si="19"/>
        <v>50</v>
      </c>
      <c r="EO57" s="242">
        <v>80</v>
      </c>
      <c r="EP57" s="300">
        <f t="shared" si="20"/>
        <v>58</v>
      </c>
      <c r="EQ57" s="291">
        <f t="shared" si="21"/>
        <v>72.5</v>
      </c>
      <c r="ER57" s="326">
        <f t="shared" si="22"/>
        <v>13</v>
      </c>
      <c r="ES57" s="321">
        <f t="shared" si="23"/>
        <v>16.25</v>
      </c>
      <c r="ET57" s="300">
        <f t="shared" si="24"/>
        <v>9</v>
      </c>
      <c r="EU57" s="291">
        <f t="shared" si="25"/>
        <v>11.25</v>
      </c>
      <c r="EV57" s="48"/>
    </row>
    <row r="58" spans="1:152" ht="15.75" customHeight="1">
      <c r="A58" s="49">
        <v>11</v>
      </c>
      <c r="B58" s="28" t="s">
        <v>53</v>
      </c>
      <c r="C58" s="5" t="s">
        <v>3</v>
      </c>
      <c r="D58" s="50">
        <v>69</v>
      </c>
      <c r="E58" s="51">
        <v>65</v>
      </c>
      <c r="F58" s="12"/>
      <c r="G58" s="12">
        <v>1</v>
      </c>
      <c r="H58" s="52">
        <v>3</v>
      </c>
      <c r="I58" s="53">
        <v>9</v>
      </c>
      <c r="J58" s="54">
        <v>8</v>
      </c>
      <c r="K58" s="12"/>
      <c r="L58" s="55"/>
      <c r="M58" s="55">
        <v>1</v>
      </c>
      <c r="N58" s="56">
        <v>2</v>
      </c>
      <c r="O58" s="51">
        <v>2</v>
      </c>
      <c r="P58" s="12"/>
      <c r="Q58" s="12"/>
      <c r="R58" s="52"/>
      <c r="S58" s="40">
        <f t="shared" si="26"/>
        <v>76</v>
      </c>
      <c r="T58" s="29">
        <f t="shared" si="32"/>
        <v>66</v>
      </c>
      <c r="U58" s="60"/>
      <c r="V58" s="61"/>
      <c r="W58" s="12">
        <v>66</v>
      </c>
      <c r="X58" s="12"/>
      <c r="Y58" s="12"/>
      <c r="Z58" s="52"/>
      <c r="AA58" s="33">
        <f t="shared" si="33"/>
        <v>8</v>
      </c>
      <c r="AB58" s="54">
        <v>8</v>
      </c>
      <c r="AC58" s="12"/>
      <c r="AD58" s="55"/>
      <c r="AE58" s="55"/>
      <c r="AF58" s="45">
        <f t="shared" si="34"/>
        <v>2</v>
      </c>
      <c r="AG58" s="51">
        <v>2</v>
      </c>
      <c r="AH58" s="12"/>
      <c r="AI58" s="12"/>
      <c r="AJ58" s="52"/>
      <c r="AK58" s="40">
        <f t="shared" si="3"/>
        <v>76</v>
      </c>
      <c r="AL58" s="29">
        <v>66</v>
      </c>
      <c r="AM58" s="60"/>
      <c r="AN58" s="61"/>
      <c r="AO58" s="12">
        <v>66</v>
      </c>
      <c r="AP58" s="12"/>
      <c r="AQ58" s="12"/>
      <c r="AR58" s="52"/>
      <c r="AS58" s="33">
        <v>8</v>
      </c>
      <c r="AT58" s="54">
        <v>8</v>
      </c>
      <c r="AU58" s="12"/>
      <c r="AV58" s="55"/>
      <c r="AW58" s="55"/>
      <c r="AX58" s="45">
        <v>2</v>
      </c>
      <c r="AY58" s="46"/>
      <c r="AZ58" s="54">
        <v>2</v>
      </c>
      <c r="BA58" s="12"/>
      <c r="BB58" s="12"/>
      <c r="BC58" s="52"/>
      <c r="BD58" s="47">
        <f t="shared" si="27"/>
        <v>76</v>
      </c>
      <c r="BE58" s="29">
        <v>66</v>
      </c>
      <c r="BF58" s="60"/>
      <c r="BG58" s="61"/>
      <c r="BH58" s="12">
        <v>66</v>
      </c>
      <c r="BI58" s="12"/>
      <c r="BJ58" s="12"/>
      <c r="BK58" s="52"/>
      <c r="BL58" s="67">
        <v>8</v>
      </c>
      <c r="BM58" s="75"/>
      <c r="BN58" s="59"/>
      <c r="BO58" s="12">
        <v>8</v>
      </c>
      <c r="BP58" s="12"/>
      <c r="BQ58" s="12"/>
      <c r="BR58" s="52"/>
      <c r="BS58" s="33">
        <v>2</v>
      </c>
      <c r="BT58" s="233"/>
      <c r="BU58" s="54">
        <v>2</v>
      </c>
      <c r="BV58" s="12"/>
      <c r="BW58" s="12"/>
      <c r="BX58" s="52"/>
      <c r="BY58" s="236">
        <f t="shared" si="0"/>
        <v>76</v>
      </c>
      <c r="BZ58" s="29">
        <v>66</v>
      </c>
      <c r="CA58" s="60"/>
      <c r="CB58" s="61"/>
      <c r="CC58" s="12">
        <v>65</v>
      </c>
      <c r="CD58" s="12"/>
      <c r="CE58" s="12">
        <v>1</v>
      </c>
      <c r="CF58" s="52"/>
      <c r="CG58" s="67">
        <v>8</v>
      </c>
      <c r="CH58" s="75"/>
      <c r="CI58" s="59"/>
      <c r="CJ58" s="12">
        <v>8</v>
      </c>
      <c r="CK58" s="12"/>
      <c r="CL58" s="12"/>
      <c r="CM58" s="52"/>
      <c r="CN58" s="33">
        <v>2</v>
      </c>
      <c r="CO58" s="46"/>
      <c r="CP58" s="233"/>
      <c r="CQ58" s="54">
        <v>2</v>
      </c>
      <c r="CR58" s="12"/>
      <c r="CS58" s="12"/>
      <c r="CT58" s="52"/>
      <c r="CU58" s="47">
        <f t="shared" si="4"/>
        <v>76</v>
      </c>
      <c r="CV58" s="29">
        <v>66</v>
      </c>
      <c r="CW58" s="60"/>
      <c r="CX58" s="61">
        <v>64</v>
      </c>
      <c r="CY58" s="12"/>
      <c r="CZ58" s="12"/>
      <c r="DA58" s="12">
        <v>2</v>
      </c>
      <c r="DB58" s="52"/>
      <c r="DC58" s="67">
        <v>8</v>
      </c>
      <c r="DD58" s="75"/>
      <c r="DE58" s="59">
        <v>8</v>
      </c>
      <c r="DF58" s="12"/>
      <c r="DG58" s="12"/>
      <c r="DH58" s="12"/>
      <c r="DI58" s="55"/>
      <c r="DJ58" s="45">
        <v>2</v>
      </c>
      <c r="DK58" s="46"/>
      <c r="DL58" s="233">
        <v>2</v>
      </c>
      <c r="DM58" s="54"/>
      <c r="DN58" s="12"/>
      <c r="DO58" s="12"/>
      <c r="DP58" s="52"/>
      <c r="DQ58" s="47">
        <f t="shared" si="28"/>
        <v>2</v>
      </c>
      <c r="DR58" s="48"/>
      <c r="DS58" s="242">
        <v>69</v>
      </c>
      <c r="DT58" s="269">
        <f t="shared" si="5"/>
        <v>64</v>
      </c>
      <c r="DU58" s="270">
        <f t="shared" si="6"/>
        <v>92.7536231884058</v>
      </c>
      <c r="DV58" s="269">
        <f t="shared" si="7"/>
        <v>2</v>
      </c>
      <c r="DW58" s="270">
        <f t="shared" si="8"/>
        <v>2.898550724637681</v>
      </c>
      <c r="DX58" s="269">
        <f t="shared" si="9"/>
        <v>3</v>
      </c>
      <c r="DY58" s="270">
        <f t="shared" si="10"/>
        <v>4.3478260869565215</v>
      </c>
      <c r="DZ58" s="313">
        <v>9</v>
      </c>
      <c r="EA58" s="269">
        <f t="shared" si="11"/>
        <v>8</v>
      </c>
      <c r="EB58" s="291">
        <f t="shared" si="12"/>
        <v>88.88888888888889</v>
      </c>
      <c r="EC58" s="317">
        <f t="shared" si="13"/>
        <v>0</v>
      </c>
      <c r="ED58" s="321">
        <f t="shared" si="14"/>
        <v>0</v>
      </c>
      <c r="EE58" s="194">
        <f t="shared" si="15"/>
        <v>1</v>
      </c>
      <c r="EF58" s="288">
        <f t="shared" si="29"/>
        <v>11.11111111111111</v>
      </c>
      <c r="EG58" s="194">
        <v>2</v>
      </c>
      <c r="EH58" s="11">
        <f t="shared" si="16"/>
        <v>2</v>
      </c>
      <c r="EI58" s="262">
        <f t="shared" si="17"/>
        <v>100</v>
      </c>
      <c r="EJ58" s="465">
        <f t="shared" si="30"/>
        <v>0</v>
      </c>
      <c r="EK58" s="262">
        <f t="shared" si="18"/>
        <v>0</v>
      </c>
      <c r="EL58" s="465">
        <f t="shared" si="31"/>
        <v>0</v>
      </c>
      <c r="EM58" s="291">
        <f t="shared" si="19"/>
        <v>0</v>
      </c>
      <c r="EO58" s="242">
        <v>80</v>
      </c>
      <c r="EP58" s="300">
        <f t="shared" si="20"/>
        <v>74</v>
      </c>
      <c r="EQ58" s="291">
        <f t="shared" si="21"/>
        <v>92.5</v>
      </c>
      <c r="ER58" s="326">
        <f t="shared" si="22"/>
        <v>2</v>
      </c>
      <c r="ES58" s="321">
        <f t="shared" si="23"/>
        <v>2.5</v>
      </c>
      <c r="ET58" s="300">
        <f t="shared" si="24"/>
        <v>4</v>
      </c>
      <c r="EU58" s="291">
        <f t="shared" si="25"/>
        <v>5</v>
      </c>
      <c r="EV58" s="48"/>
    </row>
    <row r="59" spans="1:152" ht="15.75" customHeight="1">
      <c r="A59" s="49">
        <v>64</v>
      </c>
      <c r="B59" s="28" t="s">
        <v>55</v>
      </c>
      <c r="C59" s="5" t="s">
        <v>4</v>
      </c>
      <c r="D59" s="50">
        <v>13</v>
      </c>
      <c r="E59" s="51">
        <v>12</v>
      </c>
      <c r="F59" s="12"/>
      <c r="G59" s="12"/>
      <c r="H59" s="52">
        <v>1</v>
      </c>
      <c r="I59" s="53">
        <v>5</v>
      </c>
      <c r="J59" s="54">
        <v>5</v>
      </c>
      <c r="K59" s="12"/>
      <c r="L59" s="55"/>
      <c r="M59" s="55"/>
      <c r="N59" s="56">
        <v>3</v>
      </c>
      <c r="O59" s="51">
        <v>3</v>
      </c>
      <c r="P59" s="12"/>
      <c r="Q59" s="12"/>
      <c r="R59" s="52"/>
      <c r="S59" s="40">
        <f t="shared" si="26"/>
        <v>20</v>
      </c>
      <c r="T59" s="29">
        <f t="shared" si="32"/>
        <v>12</v>
      </c>
      <c r="U59" s="60"/>
      <c r="V59" s="61"/>
      <c r="W59" s="12">
        <v>11</v>
      </c>
      <c r="X59" s="12">
        <v>1</v>
      </c>
      <c r="Y59" s="12"/>
      <c r="Z59" s="52"/>
      <c r="AA59" s="33">
        <f t="shared" si="33"/>
        <v>5</v>
      </c>
      <c r="AB59" s="54">
        <v>4</v>
      </c>
      <c r="AC59" s="12"/>
      <c r="AD59" s="55"/>
      <c r="AE59" s="55">
        <v>1</v>
      </c>
      <c r="AF59" s="45">
        <f t="shared" si="34"/>
        <v>3</v>
      </c>
      <c r="AG59" s="51">
        <v>3</v>
      </c>
      <c r="AH59" s="12"/>
      <c r="AI59" s="12"/>
      <c r="AJ59" s="52"/>
      <c r="AK59" s="40">
        <f t="shared" si="3"/>
        <v>19</v>
      </c>
      <c r="AL59" s="29">
        <v>12</v>
      </c>
      <c r="AM59" s="60"/>
      <c r="AN59" s="61"/>
      <c r="AO59" s="12">
        <v>11</v>
      </c>
      <c r="AP59" s="12"/>
      <c r="AQ59" s="12">
        <v>1</v>
      </c>
      <c r="AR59" s="52"/>
      <c r="AS59" s="33">
        <v>4</v>
      </c>
      <c r="AT59" s="54">
        <v>4</v>
      </c>
      <c r="AU59" s="12"/>
      <c r="AV59" s="55"/>
      <c r="AW59" s="55"/>
      <c r="AX59" s="45">
        <v>3</v>
      </c>
      <c r="AY59" s="46"/>
      <c r="AZ59" s="54">
        <v>3</v>
      </c>
      <c r="BA59" s="12"/>
      <c r="BB59" s="12"/>
      <c r="BC59" s="52"/>
      <c r="BD59" s="47">
        <f t="shared" si="27"/>
        <v>19</v>
      </c>
      <c r="BE59" s="29">
        <v>12</v>
      </c>
      <c r="BF59" s="60"/>
      <c r="BG59" s="61">
        <v>8</v>
      </c>
      <c r="BH59" s="12">
        <v>1</v>
      </c>
      <c r="BI59" s="12">
        <v>1</v>
      </c>
      <c r="BJ59" s="12">
        <v>2</v>
      </c>
      <c r="BK59" s="52"/>
      <c r="BL59" s="67">
        <v>4</v>
      </c>
      <c r="BM59" s="75"/>
      <c r="BN59" s="59">
        <v>4</v>
      </c>
      <c r="BO59" s="12"/>
      <c r="BP59" s="12"/>
      <c r="BQ59" s="12"/>
      <c r="BR59" s="52"/>
      <c r="BS59" s="33">
        <v>3</v>
      </c>
      <c r="BT59" s="233">
        <v>2</v>
      </c>
      <c r="BU59" s="54"/>
      <c r="BV59" s="12"/>
      <c r="BW59" s="12"/>
      <c r="BX59" s="52">
        <v>1</v>
      </c>
      <c r="BY59" s="236">
        <f t="shared" si="0"/>
        <v>4</v>
      </c>
      <c r="BZ59" s="29">
        <v>4</v>
      </c>
      <c r="CA59" s="60"/>
      <c r="CB59" s="61">
        <v>1</v>
      </c>
      <c r="CC59" s="12"/>
      <c r="CD59" s="12"/>
      <c r="CE59" s="12">
        <v>3</v>
      </c>
      <c r="CF59" s="52"/>
      <c r="CG59" s="67"/>
      <c r="CH59" s="75"/>
      <c r="CI59" s="59"/>
      <c r="CJ59" s="12"/>
      <c r="CK59" s="12"/>
      <c r="CL59" s="12"/>
      <c r="CM59" s="52"/>
      <c r="CN59" s="33"/>
      <c r="CO59" s="46"/>
      <c r="CP59" s="233"/>
      <c r="CQ59" s="54"/>
      <c r="CR59" s="12"/>
      <c r="CS59" s="12"/>
      <c r="CT59" s="52"/>
      <c r="CU59" s="47">
        <f t="shared" si="4"/>
        <v>3</v>
      </c>
      <c r="CV59" s="29">
        <v>3</v>
      </c>
      <c r="CW59" s="60"/>
      <c r="CX59" s="61">
        <v>1</v>
      </c>
      <c r="CY59" s="12"/>
      <c r="CZ59" s="12"/>
      <c r="DA59" s="12">
        <v>1</v>
      </c>
      <c r="DB59" s="52">
        <v>1</v>
      </c>
      <c r="DC59" s="67"/>
      <c r="DD59" s="75"/>
      <c r="DE59" s="59"/>
      <c r="DF59" s="12"/>
      <c r="DG59" s="12"/>
      <c r="DH59" s="12"/>
      <c r="DI59" s="55"/>
      <c r="DJ59" s="45"/>
      <c r="DK59" s="46"/>
      <c r="DL59" s="233"/>
      <c r="DM59" s="54"/>
      <c r="DN59" s="12"/>
      <c r="DO59" s="12"/>
      <c r="DP59" s="52"/>
      <c r="DQ59" s="47">
        <f t="shared" si="28"/>
        <v>1</v>
      </c>
      <c r="DR59" s="48"/>
      <c r="DS59" s="242">
        <v>13</v>
      </c>
      <c r="DT59" s="269">
        <f t="shared" si="5"/>
        <v>10</v>
      </c>
      <c r="DU59" s="270">
        <f t="shared" si="6"/>
        <v>76.92307692307692</v>
      </c>
      <c r="DV59" s="269">
        <f t="shared" si="7"/>
        <v>1</v>
      </c>
      <c r="DW59" s="270">
        <f t="shared" si="8"/>
        <v>7.6923076923076925</v>
      </c>
      <c r="DX59" s="269">
        <f t="shared" si="9"/>
        <v>2</v>
      </c>
      <c r="DY59" s="270">
        <f t="shared" si="10"/>
        <v>15.384615384615385</v>
      </c>
      <c r="DZ59" s="313">
        <v>5</v>
      </c>
      <c r="EA59" s="269">
        <f t="shared" si="11"/>
        <v>4</v>
      </c>
      <c r="EB59" s="291">
        <f t="shared" si="12"/>
        <v>80</v>
      </c>
      <c r="EC59" s="317">
        <f t="shared" si="13"/>
        <v>0</v>
      </c>
      <c r="ED59" s="321">
        <f t="shared" si="14"/>
        <v>0</v>
      </c>
      <c r="EE59" s="194">
        <f t="shared" si="15"/>
        <v>1</v>
      </c>
      <c r="EF59" s="290">
        <f t="shared" si="29"/>
        <v>20</v>
      </c>
      <c r="EG59" s="194">
        <v>3</v>
      </c>
      <c r="EH59" s="11">
        <f t="shared" si="16"/>
        <v>2</v>
      </c>
      <c r="EI59" s="239">
        <f t="shared" si="17"/>
        <v>66.66666666666667</v>
      </c>
      <c r="EJ59" s="465">
        <f t="shared" si="30"/>
        <v>0</v>
      </c>
      <c r="EK59" s="239">
        <f t="shared" si="18"/>
        <v>0</v>
      </c>
      <c r="EL59" s="465">
        <f t="shared" si="31"/>
        <v>1</v>
      </c>
      <c r="EM59" s="291">
        <f t="shared" si="19"/>
        <v>33.333333333333336</v>
      </c>
      <c r="EO59" s="242">
        <v>21</v>
      </c>
      <c r="EP59" s="300">
        <f t="shared" si="20"/>
        <v>16</v>
      </c>
      <c r="EQ59" s="291">
        <f t="shared" si="21"/>
        <v>76.19047619047619</v>
      </c>
      <c r="ER59" s="326">
        <f t="shared" si="22"/>
        <v>1</v>
      </c>
      <c r="ES59" s="321">
        <f t="shared" si="23"/>
        <v>4.761904761904762</v>
      </c>
      <c r="ET59" s="300">
        <f t="shared" si="24"/>
        <v>4</v>
      </c>
      <c r="EU59" s="291">
        <f t="shared" si="25"/>
        <v>19.047619047619047</v>
      </c>
      <c r="EV59" s="48"/>
    </row>
    <row r="60" spans="1:152" ht="15.75" customHeight="1">
      <c r="A60" s="49">
        <v>12</v>
      </c>
      <c r="B60" s="28" t="s">
        <v>56</v>
      </c>
      <c r="C60" s="5" t="s">
        <v>3</v>
      </c>
      <c r="D60" s="50">
        <v>47</v>
      </c>
      <c r="E60" s="51">
        <v>46</v>
      </c>
      <c r="F60" s="12"/>
      <c r="G60" s="12">
        <v>1</v>
      </c>
      <c r="H60" s="52"/>
      <c r="I60" s="53">
        <v>11</v>
      </c>
      <c r="J60" s="54">
        <v>11</v>
      </c>
      <c r="K60" s="12"/>
      <c r="L60" s="55"/>
      <c r="M60" s="55"/>
      <c r="N60" s="56">
        <v>2</v>
      </c>
      <c r="O60" s="51">
        <v>2</v>
      </c>
      <c r="P60" s="12"/>
      <c r="Q60" s="12"/>
      <c r="R60" s="52"/>
      <c r="S60" s="40">
        <f t="shared" si="26"/>
        <v>60</v>
      </c>
      <c r="T60" s="29">
        <f t="shared" si="32"/>
        <v>47</v>
      </c>
      <c r="U60" s="60"/>
      <c r="V60" s="61"/>
      <c r="W60" s="12">
        <v>44</v>
      </c>
      <c r="X60" s="12"/>
      <c r="Y60" s="12">
        <v>3</v>
      </c>
      <c r="Z60" s="52"/>
      <c r="AA60" s="33">
        <f t="shared" si="33"/>
        <v>11</v>
      </c>
      <c r="AB60" s="54">
        <v>11</v>
      </c>
      <c r="AC60" s="12"/>
      <c r="AD60" s="55"/>
      <c r="AE60" s="55"/>
      <c r="AF60" s="45">
        <f t="shared" si="34"/>
        <v>2</v>
      </c>
      <c r="AG60" s="51">
        <v>1</v>
      </c>
      <c r="AH60" s="12">
        <v>1</v>
      </c>
      <c r="AI60" s="12"/>
      <c r="AJ60" s="52"/>
      <c r="AK60" s="40">
        <f t="shared" si="3"/>
        <v>60</v>
      </c>
      <c r="AL60" s="29">
        <v>47</v>
      </c>
      <c r="AM60" s="60"/>
      <c r="AN60" s="61"/>
      <c r="AO60" s="12">
        <v>44</v>
      </c>
      <c r="AP60" s="12"/>
      <c r="AQ60" s="12">
        <v>1</v>
      </c>
      <c r="AR60" s="52">
        <v>2</v>
      </c>
      <c r="AS60" s="33">
        <v>11</v>
      </c>
      <c r="AT60" s="54">
        <v>11</v>
      </c>
      <c r="AU60" s="12"/>
      <c r="AV60" s="55"/>
      <c r="AW60" s="55"/>
      <c r="AX60" s="45">
        <v>2</v>
      </c>
      <c r="AY60" s="46"/>
      <c r="AZ60" s="54">
        <v>2</v>
      </c>
      <c r="BA60" s="12"/>
      <c r="BB60" s="12"/>
      <c r="BC60" s="52"/>
      <c r="BD60" s="47">
        <f t="shared" si="27"/>
        <v>58</v>
      </c>
      <c r="BE60" s="29">
        <v>45</v>
      </c>
      <c r="BF60" s="60"/>
      <c r="BG60" s="61"/>
      <c r="BH60" s="12">
        <v>45</v>
      </c>
      <c r="BI60" s="12"/>
      <c r="BJ60" s="12"/>
      <c r="BK60" s="52"/>
      <c r="BL60" s="67">
        <v>11</v>
      </c>
      <c r="BM60" s="75"/>
      <c r="BN60" s="59"/>
      <c r="BO60" s="12">
        <v>11</v>
      </c>
      <c r="BP60" s="12"/>
      <c r="BQ60" s="12"/>
      <c r="BR60" s="52"/>
      <c r="BS60" s="33">
        <v>2</v>
      </c>
      <c r="BT60" s="233"/>
      <c r="BU60" s="54">
        <v>2</v>
      </c>
      <c r="BV60" s="12"/>
      <c r="BW60" s="12"/>
      <c r="BX60" s="52"/>
      <c r="BY60" s="236">
        <f t="shared" si="0"/>
        <v>58</v>
      </c>
      <c r="BZ60" s="29">
        <v>45</v>
      </c>
      <c r="CA60" s="60"/>
      <c r="CB60" s="61">
        <v>42</v>
      </c>
      <c r="CC60" s="12">
        <v>1</v>
      </c>
      <c r="CD60" s="12"/>
      <c r="CE60" s="12">
        <v>2</v>
      </c>
      <c r="CF60" s="52"/>
      <c r="CG60" s="67">
        <v>11</v>
      </c>
      <c r="CH60" s="75"/>
      <c r="CI60" s="59">
        <v>11</v>
      </c>
      <c r="CJ60" s="12"/>
      <c r="CK60" s="12"/>
      <c r="CL60" s="12"/>
      <c r="CM60" s="52"/>
      <c r="CN60" s="33">
        <v>2</v>
      </c>
      <c r="CO60" s="46"/>
      <c r="CP60" s="233">
        <v>1</v>
      </c>
      <c r="CQ60" s="54">
        <v>1</v>
      </c>
      <c r="CR60" s="12"/>
      <c r="CS60" s="12"/>
      <c r="CT60" s="52"/>
      <c r="CU60" s="47">
        <f t="shared" si="4"/>
        <v>4</v>
      </c>
      <c r="CV60" s="29">
        <v>3</v>
      </c>
      <c r="CW60" s="60"/>
      <c r="CX60" s="61">
        <v>1</v>
      </c>
      <c r="CY60" s="12">
        <v>2</v>
      </c>
      <c r="CZ60" s="12"/>
      <c r="DA60" s="12"/>
      <c r="DB60" s="52"/>
      <c r="DC60" s="67"/>
      <c r="DD60" s="75"/>
      <c r="DE60" s="59"/>
      <c r="DF60" s="12"/>
      <c r="DG60" s="12"/>
      <c r="DH60" s="12"/>
      <c r="DI60" s="55"/>
      <c r="DJ60" s="45">
        <v>1</v>
      </c>
      <c r="DK60" s="46"/>
      <c r="DL60" s="233">
        <v>1</v>
      </c>
      <c r="DM60" s="54"/>
      <c r="DN60" s="12"/>
      <c r="DO60" s="12"/>
      <c r="DP60" s="52"/>
      <c r="DQ60" s="47">
        <f t="shared" si="28"/>
        <v>2</v>
      </c>
      <c r="DR60" s="48"/>
      <c r="DS60" s="242">
        <v>47</v>
      </c>
      <c r="DT60" s="269">
        <f t="shared" si="5"/>
        <v>43</v>
      </c>
      <c r="DU60" s="270">
        <f t="shared" si="6"/>
        <v>91.48936170212765</v>
      </c>
      <c r="DV60" s="269">
        <f t="shared" si="7"/>
        <v>2</v>
      </c>
      <c r="DW60" s="270">
        <f t="shared" si="8"/>
        <v>4.25531914893617</v>
      </c>
      <c r="DX60" s="269">
        <f t="shared" si="9"/>
        <v>2</v>
      </c>
      <c r="DY60" s="270">
        <f t="shared" si="10"/>
        <v>4.25531914893617</v>
      </c>
      <c r="DZ60" s="313">
        <v>11</v>
      </c>
      <c r="EA60" s="269">
        <f t="shared" si="11"/>
        <v>11</v>
      </c>
      <c r="EB60" s="303">
        <f t="shared" si="12"/>
        <v>100</v>
      </c>
      <c r="EC60" s="317">
        <f t="shared" si="13"/>
        <v>0</v>
      </c>
      <c r="ED60" s="321">
        <f t="shared" si="14"/>
        <v>0</v>
      </c>
      <c r="EE60" s="194">
        <f t="shared" si="15"/>
        <v>0</v>
      </c>
      <c r="EF60" s="290">
        <f t="shared" si="29"/>
        <v>0</v>
      </c>
      <c r="EG60" s="194">
        <v>2</v>
      </c>
      <c r="EH60" s="11">
        <f t="shared" si="16"/>
        <v>2</v>
      </c>
      <c r="EI60" s="262">
        <f t="shared" si="17"/>
        <v>100</v>
      </c>
      <c r="EJ60" s="465">
        <f t="shared" si="30"/>
        <v>0</v>
      </c>
      <c r="EK60" s="239">
        <f t="shared" si="18"/>
        <v>0</v>
      </c>
      <c r="EL60" s="465">
        <f t="shared" si="31"/>
        <v>0</v>
      </c>
      <c r="EM60" s="291">
        <f t="shared" si="19"/>
        <v>0</v>
      </c>
      <c r="EO60" s="242">
        <v>60</v>
      </c>
      <c r="EP60" s="300">
        <f t="shared" si="20"/>
        <v>56</v>
      </c>
      <c r="EQ60" s="291">
        <f t="shared" si="21"/>
        <v>93.33333333333333</v>
      </c>
      <c r="ER60" s="326">
        <f t="shared" si="22"/>
        <v>2</v>
      </c>
      <c r="ES60" s="321">
        <f t="shared" si="23"/>
        <v>3.3333333333333335</v>
      </c>
      <c r="ET60" s="300">
        <f t="shared" si="24"/>
        <v>2</v>
      </c>
      <c r="EU60" s="291">
        <f t="shared" si="25"/>
        <v>3.3333333333333335</v>
      </c>
      <c r="EV60" s="48"/>
    </row>
    <row r="61" spans="1:152" ht="15.75" customHeight="1">
      <c r="A61" s="49">
        <v>5</v>
      </c>
      <c r="B61" s="28" t="s">
        <v>89</v>
      </c>
      <c r="C61" s="5" t="s">
        <v>4</v>
      </c>
      <c r="D61" s="50">
        <v>24</v>
      </c>
      <c r="E61" s="51">
        <v>19</v>
      </c>
      <c r="F61" s="12"/>
      <c r="G61" s="12">
        <v>2</v>
      </c>
      <c r="H61" s="52">
        <v>3</v>
      </c>
      <c r="I61" s="53">
        <v>9</v>
      </c>
      <c r="J61" s="54">
        <v>9</v>
      </c>
      <c r="K61" s="12"/>
      <c r="L61" s="55"/>
      <c r="M61" s="55"/>
      <c r="N61" s="56">
        <v>7</v>
      </c>
      <c r="O61" s="51">
        <v>6</v>
      </c>
      <c r="P61" s="12">
        <v>1</v>
      </c>
      <c r="Q61" s="12"/>
      <c r="R61" s="52"/>
      <c r="S61" s="40">
        <f t="shared" si="26"/>
        <v>37</v>
      </c>
      <c r="T61" s="29">
        <f t="shared" si="32"/>
        <v>21</v>
      </c>
      <c r="U61" s="60"/>
      <c r="V61" s="61"/>
      <c r="W61" s="12">
        <v>19</v>
      </c>
      <c r="X61" s="12"/>
      <c r="Y61" s="12">
        <v>2</v>
      </c>
      <c r="Z61" s="52"/>
      <c r="AA61" s="33">
        <f t="shared" si="33"/>
        <v>9</v>
      </c>
      <c r="AB61" s="54">
        <v>7</v>
      </c>
      <c r="AC61" s="12"/>
      <c r="AD61" s="55">
        <v>1</v>
      </c>
      <c r="AE61" s="55">
        <v>1</v>
      </c>
      <c r="AF61" s="45">
        <f t="shared" si="34"/>
        <v>7</v>
      </c>
      <c r="AG61" s="51">
        <v>4</v>
      </c>
      <c r="AH61" s="12">
        <v>2</v>
      </c>
      <c r="AI61" s="12">
        <v>1</v>
      </c>
      <c r="AJ61" s="52"/>
      <c r="AK61" s="40">
        <f t="shared" si="3"/>
        <v>36</v>
      </c>
      <c r="AL61" s="29">
        <v>21</v>
      </c>
      <c r="AM61" s="60"/>
      <c r="AN61" s="61"/>
      <c r="AO61" s="12">
        <v>13</v>
      </c>
      <c r="AP61" s="12"/>
      <c r="AQ61" s="12">
        <v>7</v>
      </c>
      <c r="AR61" s="52">
        <v>1</v>
      </c>
      <c r="AS61" s="33">
        <v>8</v>
      </c>
      <c r="AT61" s="54">
        <v>8</v>
      </c>
      <c r="AU61" s="12"/>
      <c r="AV61" s="55"/>
      <c r="AW61" s="55"/>
      <c r="AX61" s="45">
        <v>7</v>
      </c>
      <c r="AY61" s="46"/>
      <c r="AZ61" s="54">
        <v>3</v>
      </c>
      <c r="BA61" s="12">
        <v>4</v>
      </c>
      <c r="BB61" s="12"/>
      <c r="BC61" s="52"/>
      <c r="BD61" s="47">
        <f t="shared" si="27"/>
        <v>35</v>
      </c>
      <c r="BE61" s="29">
        <v>20</v>
      </c>
      <c r="BF61" s="60"/>
      <c r="BG61" s="61">
        <v>13</v>
      </c>
      <c r="BH61" s="12"/>
      <c r="BI61" s="12">
        <v>1</v>
      </c>
      <c r="BJ61" s="12">
        <v>3</v>
      </c>
      <c r="BK61" s="52">
        <v>3</v>
      </c>
      <c r="BL61" s="67">
        <v>8</v>
      </c>
      <c r="BM61" s="75"/>
      <c r="BN61" s="59">
        <v>6</v>
      </c>
      <c r="BO61" s="12"/>
      <c r="BP61" s="12">
        <v>2</v>
      </c>
      <c r="BQ61" s="12"/>
      <c r="BR61" s="52"/>
      <c r="BS61" s="33">
        <v>7</v>
      </c>
      <c r="BT61" s="233">
        <v>2</v>
      </c>
      <c r="BU61" s="54">
        <v>4</v>
      </c>
      <c r="BV61" s="12"/>
      <c r="BW61" s="12">
        <v>1</v>
      </c>
      <c r="BX61" s="52"/>
      <c r="BY61" s="236">
        <f t="shared" si="0"/>
        <v>11</v>
      </c>
      <c r="BZ61" s="29">
        <v>4</v>
      </c>
      <c r="CA61" s="60"/>
      <c r="CB61" s="61"/>
      <c r="CC61" s="12">
        <v>1</v>
      </c>
      <c r="CD61" s="12"/>
      <c r="CE61" s="12">
        <v>1</v>
      </c>
      <c r="CF61" s="52">
        <v>2</v>
      </c>
      <c r="CG61" s="67">
        <v>2</v>
      </c>
      <c r="CH61" s="75"/>
      <c r="CI61" s="59"/>
      <c r="CJ61" s="12"/>
      <c r="CK61" s="12">
        <v>2</v>
      </c>
      <c r="CL61" s="12"/>
      <c r="CM61" s="52"/>
      <c r="CN61" s="33">
        <v>5</v>
      </c>
      <c r="CO61" s="46"/>
      <c r="CP61" s="233">
        <v>1</v>
      </c>
      <c r="CQ61" s="54">
        <v>1</v>
      </c>
      <c r="CR61" s="12">
        <v>3</v>
      </c>
      <c r="CS61" s="12"/>
      <c r="CT61" s="52"/>
      <c r="CU61" s="47">
        <f t="shared" si="4"/>
        <v>8</v>
      </c>
      <c r="CV61" s="29">
        <v>2</v>
      </c>
      <c r="CW61" s="60"/>
      <c r="CX61" s="61"/>
      <c r="CY61" s="12">
        <v>2</v>
      </c>
      <c r="CZ61" s="12"/>
      <c r="DA61" s="12"/>
      <c r="DB61" s="52"/>
      <c r="DC61" s="67">
        <v>2</v>
      </c>
      <c r="DD61" s="75"/>
      <c r="DE61" s="59"/>
      <c r="DF61" s="12"/>
      <c r="DG61" s="12">
        <v>2</v>
      </c>
      <c r="DH61" s="12"/>
      <c r="DI61" s="55"/>
      <c r="DJ61" s="45">
        <v>4</v>
      </c>
      <c r="DK61" s="46"/>
      <c r="DL61" s="233"/>
      <c r="DM61" s="54">
        <v>1</v>
      </c>
      <c r="DN61" s="12">
        <v>3</v>
      </c>
      <c r="DO61" s="12"/>
      <c r="DP61" s="52"/>
      <c r="DQ61" s="47">
        <f t="shared" si="28"/>
        <v>8</v>
      </c>
      <c r="DR61" s="48"/>
      <c r="DS61" s="242">
        <v>24</v>
      </c>
      <c r="DT61" s="269">
        <f t="shared" si="5"/>
        <v>13</v>
      </c>
      <c r="DU61" s="270">
        <f t="shared" si="6"/>
        <v>54.166666666666664</v>
      </c>
      <c r="DV61" s="269">
        <f t="shared" si="7"/>
        <v>2</v>
      </c>
      <c r="DW61" s="270">
        <f t="shared" si="8"/>
        <v>8.333333333333334</v>
      </c>
      <c r="DX61" s="269">
        <f t="shared" si="9"/>
        <v>9</v>
      </c>
      <c r="DY61" s="270">
        <f t="shared" si="10"/>
        <v>37.5</v>
      </c>
      <c r="DZ61" s="313">
        <v>9</v>
      </c>
      <c r="EA61" s="269">
        <f t="shared" si="11"/>
        <v>6</v>
      </c>
      <c r="EB61" s="291">
        <f t="shared" si="12"/>
        <v>66.66666666666667</v>
      </c>
      <c r="EC61" s="317">
        <f t="shared" si="13"/>
        <v>2</v>
      </c>
      <c r="ED61" s="321">
        <f t="shared" si="14"/>
        <v>22.22222222222222</v>
      </c>
      <c r="EE61" s="194">
        <f t="shared" si="15"/>
        <v>1</v>
      </c>
      <c r="EF61" s="288">
        <f t="shared" si="29"/>
        <v>11.11111111111111</v>
      </c>
      <c r="EG61" s="194">
        <v>7</v>
      </c>
      <c r="EH61" s="11">
        <f t="shared" si="16"/>
        <v>3</v>
      </c>
      <c r="EI61" s="239">
        <f t="shared" si="17"/>
        <v>42.857142857142854</v>
      </c>
      <c r="EJ61" s="465">
        <f t="shared" si="30"/>
        <v>4</v>
      </c>
      <c r="EK61" s="239">
        <f t="shared" si="18"/>
        <v>57.142857142857146</v>
      </c>
      <c r="EL61" s="465">
        <f t="shared" si="31"/>
        <v>0</v>
      </c>
      <c r="EM61" s="291">
        <f t="shared" si="19"/>
        <v>0</v>
      </c>
      <c r="EO61" s="242">
        <v>40</v>
      </c>
      <c r="EP61" s="300">
        <f t="shared" si="20"/>
        <v>22</v>
      </c>
      <c r="EQ61" s="291">
        <f t="shared" si="21"/>
        <v>55</v>
      </c>
      <c r="ER61" s="326">
        <f t="shared" si="22"/>
        <v>8</v>
      </c>
      <c r="ES61" s="321">
        <f t="shared" si="23"/>
        <v>20</v>
      </c>
      <c r="ET61" s="300">
        <f t="shared" si="24"/>
        <v>10</v>
      </c>
      <c r="EU61" s="291">
        <f t="shared" si="25"/>
        <v>25</v>
      </c>
      <c r="EV61" s="48"/>
    </row>
    <row r="62" spans="1:152" s="65" customFormat="1" ht="15.75" customHeight="1">
      <c r="A62" s="49">
        <v>34</v>
      </c>
      <c r="B62" s="28" t="s">
        <v>57</v>
      </c>
      <c r="C62" s="5" t="s">
        <v>1</v>
      </c>
      <c r="D62" s="50">
        <v>25</v>
      </c>
      <c r="E62" s="51">
        <v>22</v>
      </c>
      <c r="F62" s="12"/>
      <c r="G62" s="12">
        <v>1</v>
      </c>
      <c r="H62" s="52">
        <v>2</v>
      </c>
      <c r="I62" s="53">
        <v>11</v>
      </c>
      <c r="J62" s="54">
        <v>9</v>
      </c>
      <c r="K62" s="12">
        <v>1</v>
      </c>
      <c r="L62" s="55"/>
      <c r="M62" s="55">
        <v>1</v>
      </c>
      <c r="N62" s="56">
        <v>5</v>
      </c>
      <c r="O62" s="51">
        <v>3</v>
      </c>
      <c r="P62" s="12">
        <v>2</v>
      </c>
      <c r="Q62" s="12"/>
      <c r="R62" s="52"/>
      <c r="S62" s="40">
        <f t="shared" si="26"/>
        <v>38</v>
      </c>
      <c r="T62" s="29">
        <f t="shared" si="32"/>
        <v>23</v>
      </c>
      <c r="U62" s="60"/>
      <c r="V62" s="61"/>
      <c r="W62" s="12">
        <v>18</v>
      </c>
      <c r="X62" s="12">
        <v>1</v>
      </c>
      <c r="Y62" s="12">
        <v>1</v>
      </c>
      <c r="Z62" s="52">
        <v>3</v>
      </c>
      <c r="AA62" s="33">
        <f t="shared" si="33"/>
        <v>10</v>
      </c>
      <c r="AB62" s="54">
        <v>8</v>
      </c>
      <c r="AC62" s="12">
        <v>1</v>
      </c>
      <c r="AD62" s="55"/>
      <c r="AE62" s="55">
        <v>1</v>
      </c>
      <c r="AF62" s="45">
        <f t="shared" si="34"/>
        <v>5</v>
      </c>
      <c r="AG62" s="51">
        <v>4</v>
      </c>
      <c r="AH62" s="12">
        <v>1</v>
      </c>
      <c r="AI62" s="12"/>
      <c r="AJ62" s="52"/>
      <c r="AK62" s="40">
        <f t="shared" si="3"/>
        <v>34</v>
      </c>
      <c r="AL62" s="29">
        <v>20</v>
      </c>
      <c r="AM62" s="60"/>
      <c r="AN62" s="61"/>
      <c r="AO62" s="12">
        <v>19</v>
      </c>
      <c r="AP62" s="12"/>
      <c r="AQ62" s="12"/>
      <c r="AR62" s="52">
        <v>1</v>
      </c>
      <c r="AS62" s="33">
        <v>9</v>
      </c>
      <c r="AT62" s="54">
        <v>7</v>
      </c>
      <c r="AU62" s="12">
        <v>2</v>
      </c>
      <c r="AV62" s="55"/>
      <c r="AW62" s="55"/>
      <c r="AX62" s="45">
        <v>5</v>
      </c>
      <c r="AY62" s="46"/>
      <c r="AZ62" s="54">
        <v>4</v>
      </c>
      <c r="BA62" s="12">
        <v>1</v>
      </c>
      <c r="BB62" s="12"/>
      <c r="BC62" s="52"/>
      <c r="BD62" s="47">
        <f t="shared" si="27"/>
        <v>33</v>
      </c>
      <c r="BE62" s="29">
        <v>19</v>
      </c>
      <c r="BF62" s="60"/>
      <c r="BG62" s="61">
        <v>15</v>
      </c>
      <c r="BH62" s="12">
        <v>1</v>
      </c>
      <c r="BI62" s="12"/>
      <c r="BJ62" s="12">
        <v>2</v>
      </c>
      <c r="BK62" s="52">
        <v>1</v>
      </c>
      <c r="BL62" s="67">
        <v>9</v>
      </c>
      <c r="BM62" s="75"/>
      <c r="BN62" s="59">
        <v>7</v>
      </c>
      <c r="BO62" s="12"/>
      <c r="BP62" s="12"/>
      <c r="BQ62" s="12">
        <v>1</v>
      </c>
      <c r="BR62" s="52">
        <v>1</v>
      </c>
      <c r="BS62" s="33">
        <v>5</v>
      </c>
      <c r="BT62" s="233">
        <v>3</v>
      </c>
      <c r="BU62" s="54"/>
      <c r="BV62" s="12"/>
      <c r="BW62" s="12"/>
      <c r="BX62" s="52">
        <v>2</v>
      </c>
      <c r="BY62" s="236">
        <f t="shared" si="0"/>
        <v>4</v>
      </c>
      <c r="BZ62" s="29">
        <v>3</v>
      </c>
      <c r="CA62" s="60"/>
      <c r="CB62" s="61">
        <v>2</v>
      </c>
      <c r="CC62" s="12"/>
      <c r="CD62" s="12"/>
      <c r="CE62" s="12">
        <v>1</v>
      </c>
      <c r="CF62" s="52"/>
      <c r="CG62" s="67">
        <v>1</v>
      </c>
      <c r="CH62" s="75"/>
      <c r="CI62" s="59"/>
      <c r="CJ62" s="12"/>
      <c r="CK62" s="12"/>
      <c r="CL62" s="12"/>
      <c r="CM62" s="52">
        <v>1</v>
      </c>
      <c r="CN62" s="33"/>
      <c r="CO62" s="46"/>
      <c r="CP62" s="233"/>
      <c r="CQ62" s="54"/>
      <c r="CR62" s="12"/>
      <c r="CS62" s="12"/>
      <c r="CT62" s="52"/>
      <c r="CU62" s="47">
        <f t="shared" si="4"/>
        <v>1</v>
      </c>
      <c r="CV62" s="29">
        <v>1</v>
      </c>
      <c r="CW62" s="60"/>
      <c r="CX62" s="61"/>
      <c r="CY62" s="12"/>
      <c r="CZ62" s="12"/>
      <c r="DA62" s="12">
        <v>1</v>
      </c>
      <c r="DB62" s="52"/>
      <c r="DC62" s="67"/>
      <c r="DD62" s="75"/>
      <c r="DE62" s="59"/>
      <c r="DF62" s="12"/>
      <c r="DG62" s="12"/>
      <c r="DH62" s="12"/>
      <c r="DI62" s="55"/>
      <c r="DJ62" s="45"/>
      <c r="DK62" s="46"/>
      <c r="DL62" s="233"/>
      <c r="DM62" s="54"/>
      <c r="DN62" s="12"/>
      <c r="DO62" s="12"/>
      <c r="DP62" s="52"/>
      <c r="DQ62" s="47">
        <f t="shared" si="28"/>
        <v>1</v>
      </c>
      <c r="DR62" s="471"/>
      <c r="DS62" s="242">
        <v>25</v>
      </c>
      <c r="DT62" s="269">
        <f t="shared" si="5"/>
        <v>17</v>
      </c>
      <c r="DU62" s="270">
        <f t="shared" si="6"/>
        <v>68</v>
      </c>
      <c r="DV62" s="269">
        <f t="shared" si="7"/>
        <v>1</v>
      </c>
      <c r="DW62" s="270">
        <f t="shared" si="8"/>
        <v>4</v>
      </c>
      <c r="DX62" s="269">
        <f t="shared" si="9"/>
        <v>7</v>
      </c>
      <c r="DY62" s="270">
        <f t="shared" si="10"/>
        <v>28</v>
      </c>
      <c r="DZ62" s="313">
        <v>11</v>
      </c>
      <c r="EA62" s="269">
        <f t="shared" si="11"/>
        <v>7</v>
      </c>
      <c r="EB62" s="291">
        <f t="shared" si="12"/>
        <v>63.63636363636363</v>
      </c>
      <c r="EC62" s="317">
        <f t="shared" si="13"/>
        <v>0</v>
      </c>
      <c r="ED62" s="321">
        <f t="shared" si="14"/>
        <v>0</v>
      </c>
      <c r="EE62" s="194">
        <f t="shared" si="15"/>
        <v>4</v>
      </c>
      <c r="EF62" s="288">
        <f t="shared" si="29"/>
        <v>36.36363636363637</v>
      </c>
      <c r="EG62" s="194">
        <v>5</v>
      </c>
      <c r="EH62" s="11">
        <f t="shared" si="16"/>
        <v>3</v>
      </c>
      <c r="EI62" s="239">
        <f t="shared" si="17"/>
        <v>60</v>
      </c>
      <c r="EJ62" s="465">
        <f t="shared" si="30"/>
        <v>0</v>
      </c>
      <c r="EK62" s="239">
        <f t="shared" si="18"/>
        <v>0</v>
      </c>
      <c r="EL62" s="465">
        <f t="shared" si="31"/>
        <v>2</v>
      </c>
      <c r="EM62" s="291">
        <f t="shared" si="19"/>
        <v>40</v>
      </c>
      <c r="EO62" s="242">
        <v>41</v>
      </c>
      <c r="EP62" s="300">
        <f t="shared" si="20"/>
        <v>27</v>
      </c>
      <c r="EQ62" s="291">
        <f t="shared" si="21"/>
        <v>65.85365853658537</v>
      </c>
      <c r="ER62" s="326">
        <f t="shared" si="22"/>
        <v>1</v>
      </c>
      <c r="ES62" s="321">
        <f t="shared" si="23"/>
        <v>2.4390243902439024</v>
      </c>
      <c r="ET62" s="300">
        <f t="shared" si="24"/>
        <v>13</v>
      </c>
      <c r="EU62" s="291">
        <f t="shared" si="25"/>
        <v>31.70731707317073</v>
      </c>
      <c r="EV62" s="471"/>
    </row>
    <row r="63" spans="1:152" ht="15.75" customHeight="1">
      <c r="A63" s="27">
        <v>33</v>
      </c>
      <c r="B63" s="66" t="s">
        <v>58</v>
      </c>
      <c r="C63" s="7" t="s">
        <v>2</v>
      </c>
      <c r="D63" s="29">
        <v>48</v>
      </c>
      <c r="E63" s="30">
        <v>45</v>
      </c>
      <c r="F63" s="31"/>
      <c r="G63" s="31">
        <v>1</v>
      </c>
      <c r="H63" s="32">
        <v>2</v>
      </c>
      <c r="I63" s="33">
        <v>17</v>
      </c>
      <c r="J63" s="34">
        <v>13</v>
      </c>
      <c r="K63" s="31">
        <v>2</v>
      </c>
      <c r="L63" s="68"/>
      <c r="M63" s="68">
        <v>2</v>
      </c>
      <c r="N63" s="56">
        <v>15</v>
      </c>
      <c r="O63" s="30">
        <v>15</v>
      </c>
      <c r="P63" s="31"/>
      <c r="Q63" s="31"/>
      <c r="R63" s="32"/>
      <c r="S63" s="40">
        <f t="shared" si="26"/>
        <v>76</v>
      </c>
      <c r="T63" s="29">
        <f>D63-F63-H63</f>
        <v>46</v>
      </c>
      <c r="U63" s="69"/>
      <c r="V63" s="70"/>
      <c r="W63" s="31">
        <v>44</v>
      </c>
      <c r="X63" s="31"/>
      <c r="Y63" s="31">
        <v>1</v>
      </c>
      <c r="Z63" s="32">
        <v>1</v>
      </c>
      <c r="AA63" s="33">
        <f>I63-M63</f>
        <v>15</v>
      </c>
      <c r="AB63" s="34">
        <v>13</v>
      </c>
      <c r="AC63" s="31">
        <v>1</v>
      </c>
      <c r="AD63" s="68"/>
      <c r="AE63" s="68">
        <v>1</v>
      </c>
      <c r="AF63" s="45">
        <f>N63-R63</f>
        <v>15</v>
      </c>
      <c r="AG63" s="30">
        <v>15</v>
      </c>
      <c r="AH63" s="31"/>
      <c r="AI63" s="31"/>
      <c r="AJ63" s="32"/>
      <c r="AK63" s="40">
        <f t="shared" si="3"/>
        <v>74</v>
      </c>
      <c r="AL63" s="29">
        <v>45</v>
      </c>
      <c r="AM63" s="69"/>
      <c r="AN63" s="70"/>
      <c r="AO63" s="31">
        <v>40</v>
      </c>
      <c r="AP63" s="31"/>
      <c r="AQ63" s="31">
        <v>4</v>
      </c>
      <c r="AR63" s="32">
        <v>1</v>
      </c>
      <c r="AS63" s="33">
        <v>14</v>
      </c>
      <c r="AT63" s="34">
        <v>11</v>
      </c>
      <c r="AU63" s="31">
        <v>3</v>
      </c>
      <c r="AV63" s="68"/>
      <c r="AW63" s="68"/>
      <c r="AX63" s="45">
        <v>15</v>
      </c>
      <c r="AY63" s="46"/>
      <c r="AZ63" s="34">
        <v>15</v>
      </c>
      <c r="BA63" s="31"/>
      <c r="BB63" s="31"/>
      <c r="BC63" s="32"/>
      <c r="BD63" s="47">
        <f t="shared" si="27"/>
        <v>73</v>
      </c>
      <c r="BE63" s="29">
        <v>44</v>
      </c>
      <c r="BF63" s="69"/>
      <c r="BG63" s="70">
        <v>23</v>
      </c>
      <c r="BH63" s="31">
        <v>2</v>
      </c>
      <c r="BI63" s="31">
        <v>1</v>
      </c>
      <c r="BJ63" s="31">
        <v>17</v>
      </c>
      <c r="BK63" s="32">
        <v>1</v>
      </c>
      <c r="BL63" s="67">
        <v>14</v>
      </c>
      <c r="BM63" s="46"/>
      <c r="BN63" s="43">
        <v>7</v>
      </c>
      <c r="BO63" s="31">
        <v>2</v>
      </c>
      <c r="BP63" s="31">
        <v>4</v>
      </c>
      <c r="BQ63" s="31">
        <v>1</v>
      </c>
      <c r="BR63" s="32"/>
      <c r="BS63" s="33">
        <v>15</v>
      </c>
      <c r="BT63" s="233">
        <v>13</v>
      </c>
      <c r="BU63" s="34"/>
      <c r="BV63" s="31">
        <v>2</v>
      </c>
      <c r="BW63" s="31"/>
      <c r="BX63" s="32"/>
      <c r="BY63" s="236">
        <f t="shared" si="0"/>
        <v>29</v>
      </c>
      <c r="BZ63" s="29">
        <v>20</v>
      </c>
      <c r="CA63" s="69"/>
      <c r="CB63" s="70">
        <v>12</v>
      </c>
      <c r="CC63" s="31"/>
      <c r="CD63" s="31">
        <v>1</v>
      </c>
      <c r="CE63" s="31">
        <v>5</v>
      </c>
      <c r="CF63" s="32">
        <v>2</v>
      </c>
      <c r="CG63" s="67">
        <v>7</v>
      </c>
      <c r="CH63" s="46"/>
      <c r="CI63" s="43">
        <v>3</v>
      </c>
      <c r="CJ63" s="31">
        <v>1</v>
      </c>
      <c r="CK63" s="31">
        <v>2</v>
      </c>
      <c r="CL63" s="31"/>
      <c r="CM63" s="32">
        <v>1</v>
      </c>
      <c r="CN63" s="33">
        <v>2</v>
      </c>
      <c r="CO63" s="46"/>
      <c r="CP63" s="233">
        <v>1</v>
      </c>
      <c r="CQ63" s="34"/>
      <c r="CR63" s="31">
        <v>1</v>
      </c>
      <c r="CS63" s="31"/>
      <c r="CT63" s="32"/>
      <c r="CU63" s="47">
        <f t="shared" si="4"/>
        <v>10</v>
      </c>
      <c r="CV63" s="29">
        <v>6</v>
      </c>
      <c r="CW63" s="69"/>
      <c r="CX63" s="70">
        <v>1</v>
      </c>
      <c r="CY63" s="31"/>
      <c r="CZ63" s="31"/>
      <c r="DA63" s="31">
        <v>3</v>
      </c>
      <c r="DB63" s="32">
        <v>2</v>
      </c>
      <c r="DC63" s="67">
        <v>3</v>
      </c>
      <c r="DD63" s="46"/>
      <c r="DE63" s="43">
        <v>1</v>
      </c>
      <c r="DF63" s="31">
        <v>1</v>
      </c>
      <c r="DG63" s="31">
        <v>1</v>
      </c>
      <c r="DH63" s="31"/>
      <c r="DI63" s="68"/>
      <c r="DJ63" s="45">
        <v>1</v>
      </c>
      <c r="DK63" s="46"/>
      <c r="DL63" s="233"/>
      <c r="DM63" s="34"/>
      <c r="DN63" s="31">
        <v>1</v>
      </c>
      <c r="DO63" s="31"/>
      <c r="DP63" s="32"/>
      <c r="DQ63" s="47">
        <f t="shared" si="28"/>
        <v>6</v>
      </c>
      <c r="DR63" s="48"/>
      <c r="DS63" s="241">
        <v>48</v>
      </c>
      <c r="DT63" s="269">
        <f t="shared" si="5"/>
        <v>36</v>
      </c>
      <c r="DU63" s="270">
        <f t="shared" si="6"/>
        <v>75</v>
      </c>
      <c r="DV63" s="269">
        <f t="shared" si="7"/>
        <v>3</v>
      </c>
      <c r="DW63" s="270">
        <f t="shared" si="8"/>
        <v>6.25</v>
      </c>
      <c r="DX63" s="269">
        <f t="shared" si="9"/>
        <v>9</v>
      </c>
      <c r="DY63" s="270">
        <f t="shared" si="10"/>
        <v>18.75</v>
      </c>
      <c r="DZ63" s="312">
        <v>17</v>
      </c>
      <c r="EA63" s="269">
        <f t="shared" si="11"/>
        <v>11</v>
      </c>
      <c r="EB63" s="290">
        <f t="shared" si="12"/>
        <v>64.70588235294117</v>
      </c>
      <c r="EC63" s="317">
        <f t="shared" si="13"/>
        <v>2</v>
      </c>
      <c r="ED63" s="270">
        <f t="shared" si="14"/>
        <v>11.764705882352942</v>
      </c>
      <c r="EE63" s="469">
        <f t="shared" si="15"/>
        <v>4</v>
      </c>
      <c r="EF63" s="288">
        <f t="shared" si="29"/>
        <v>23.529411764705884</v>
      </c>
      <c r="EG63" s="469">
        <v>15</v>
      </c>
      <c r="EH63" s="465">
        <f t="shared" si="16"/>
        <v>14</v>
      </c>
      <c r="EI63" s="470">
        <f t="shared" si="17"/>
        <v>93.33333333333333</v>
      </c>
      <c r="EJ63" s="465">
        <f t="shared" si="30"/>
        <v>1</v>
      </c>
      <c r="EK63" s="470">
        <f t="shared" si="18"/>
        <v>6.666666666666667</v>
      </c>
      <c r="EL63" s="465">
        <f t="shared" si="31"/>
        <v>0</v>
      </c>
      <c r="EM63" s="290">
        <f t="shared" si="19"/>
        <v>0</v>
      </c>
      <c r="EO63" s="241">
        <v>80</v>
      </c>
      <c r="EP63" s="269">
        <f t="shared" si="20"/>
        <v>61</v>
      </c>
      <c r="EQ63" s="290">
        <f t="shared" si="21"/>
        <v>76.25</v>
      </c>
      <c r="ER63" s="325">
        <f t="shared" si="22"/>
        <v>6</v>
      </c>
      <c r="ES63" s="270">
        <f t="shared" si="23"/>
        <v>7.5</v>
      </c>
      <c r="ET63" s="269">
        <f t="shared" si="24"/>
        <v>13</v>
      </c>
      <c r="EU63" s="290">
        <f t="shared" si="25"/>
        <v>16.25</v>
      </c>
      <c r="EV63" s="48"/>
    </row>
    <row r="64" spans="1:152" ht="15.75" customHeight="1">
      <c r="A64" s="49">
        <v>23</v>
      </c>
      <c r="B64" s="28" t="s">
        <v>59</v>
      </c>
      <c r="C64" s="5" t="s">
        <v>3</v>
      </c>
      <c r="D64" s="50">
        <v>58</v>
      </c>
      <c r="E64" s="51">
        <v>51</v>
      </c>
      <c r="F64" s="12"/>
      <c r="G64" s="12">
        <v>3</v>
      </c>
      <c r="H64" s="52">
        <v>4</v>
      </c>
      <c r="I64" s="53">
        <v>18</v>
      </c>
      <c r="J64" s="54">
        <v>14</v>
      </c>
      <c r="K64" s="12">
        <v>1</v>
      </c>
      <c r="L64" s="55">
        <v>1</v>
      </c>
      <c r="M64" s="55">
        <v>2</v>
      </c>
      <c r="N64" s="56">
        <v>4</v>
      </c>
      <c r="O64" s="51">
        <v>4</v>
      </c>
      <c r="P64" s="12"/>
      <c r="Q64" s="12"/>
      <c r="R64" s="52"/>
      <c r="S64" s="40">
        <f t="shared" si="26"/>
        <v>74</v>
      </c>
      <c r="T64" s="29">
        <f aca="true" t="shared" si="35" ref="T64:T70">D64-F64-H64</f>
        <v>54</v>
      </c>
      <c r="U64" s="60"/>
      <c r="V64" s="61"/>
      <c r="W64" s="12">
        <v>51</v>
      </c>
      <c r="X64" s="12"/>
      <c r="Y64" s="12">
        <v>2</v>
      </c>
      <c r="Z64" s="52">
        <v>1</v>
      </c>
      <c r="AA64" s="33">
        <f aca="true" t="shared" si="36" ref="AA64:AA70">I64-M64</f>
        <v>16</v>
      </c>
      <c r="AB64" s="54">
        <v>15</v>
      </c>
      <c r="AC64" s="12"/>
      <c r="AD64" s="55">
        <v>1</v>
      </c>
      <c r="AE64" s="55"/>
      <c r="AF64" s="74">
        <f aca="true" t="shared" si="37" ref="AF64:AF70">N64-R64</f>
        <v>4</v>
      </c>
      <c r="AG64" s="51">
        <v>4</v>
      </c>
      <c r="AH64" s="12"/>
      <c r="AI64" s="12"/>
      <c r="AJ64" s="52"/>
      <c r="AK64" s="40">
        <f t="shared" si="3"/>
        <v>73</v>
      </c>
      <c r="AL64" s="29">
        <v>53</v>
      </c>
      <c r="AM64" s="60"/>
      <c r="AN64" s="61"/>
      <c r="AO64" s="12">
        <v>46</v>
      </c>
      <c r="AP64" s="12"/>
      <c r="AQ64" s="12">
        <v>4</v>
      </c>
      <c r="AR64" s="52">
        <v>3</v>
      </c>
      <c r="AS64" s="33">
        <v>16</v>
      </c>
      <c r="AT64" s="54">
        <v>16</v>
      </c>
      <c r="AU64" s="12"/>
      <c r="AV64" s="55"/>
      <c r="AW64" s="55"/>
      <c r="AX64" s="74">
        <v>4</v>
      </c>
      <c r="AY64" s="75"/>
      <c r="AZ64" s="54">
        <v>4</v>
      </c>
      <c r="BA64" s="12"/>
      <c r="BB64" s="12"/>
      <c r="BC64" s="52"/>
      <c r="BD64" s="47">
        <f t="shared" si="27"/>
        <v>70</v>
      </c>
      <c r="BE64" s="29">
        <v>50</v>
      </c>
      <c r="BF64" s="60"/>
      <c r="BG64" s="61">
        <v>18</v>
      </c>
      <c r="BH64" s="12">
        <v>28</v>
      </c>
      <c r="BI64" s="12">
        <v>1</v>
      </c>
      <c r="BJ64" s="12">
        <v>1</v>
      </c>
      <c r="BK64" s="52">
        <v>2</v>
      </c>
      <c r="BL64" s="67">
        <v>16</v>
      </c>
      <c r="BM64" s="75"/>
      <c r="BN64" s="59">
        <v>6</v>
      </c>
      <c r="BO64" s="12">
        <v>10</v>
      </c>
      <c r="BP64" s="12"/>
      <c r="BQ64" s="12"/>
      <c r="BR64" s="52"/>
      <c r="BS64" s="53">
        <v>4</v>
      </c>
      <c r="BT64" s="234"/>
      <c r="BU64" s="54">
        <v>3</v>
      </c>
      <c r="BV64" s="12">
        <v>1</v>
      </c>
      <c r="BW64" s="12"/>
      <c r="BX64" s="52"/>
      <c r="BY64" s="236">
        <f t="shared" si="0"/>
        <v>44</v>
      </c>
      <c r="BZ64" s="29">
        <v>30</v>
      </c>
      <c r="CA64" s="60"/>
      <c r="CB64" s="61">
        <v>26</v>
      </c>
      <c r="CC64" s="12">
        <v>3</v>
      </c>
      <c r="CD64" s="12"/>
      <c r="CE64" s="12">
        <v>1</v>
      </c>
      <c r="CF64" s="52"/>
      <c r="CG64" s="67">
        <v>10</v>
      </c>
      <c r="CH64" s="75"/>
      <c r="CI64" s="59">
        <v>8</v>
      </c>
      <c r="CJ64" s="12">
        <v>2</v>
      </c>
      <c r="CK64" s="12"/>
      <c r="CL64" s="12"/>
      <c r="CM64" s="52"/>
      <c r="CN64" s="33">
        <v>4</v>
      </c>
      <c r="CO64" s="46"/>
      <c r="CP64" s="234">
        <v>3</v>
      </c>
      <c r="CQ64" s="54">
        <v>1</v>
      </c>
      <c r="CR64" s="12"/>
      <c r="CS64" s="12"/>
      <c r="CT64" s="52"/>
      <c r="CU64" s="47">
        <f t="shared" si="4"/>
        <v>7</v>
      </c>
      <c r="CV64" s="29">
        <v>4</v>
      </c>
      <c r="CW64" s="60"/>
      <c r="CX64" s="61">
        <v>2</v>
      </c>
      <c r="CY64" s="12"/>
      <c r="CZ64" s="12"/>
      <c r="DA64" s="12">
        <v>2</v>
      </c>
      <c r="DB64" s="52"/>
      <c r="DC64" s="67">
        <v>2</v>
      </c>
      <c r="DD64" s="75"/>
      <c r="DE64" s="59">
        <v>1</v>
      </c>
      <c r="DF64" s="12"/>
      <c r="DG64" s="12">
        <v>1</v>
      </c>
      <c r="DH64" s="12"/>
      <c r="DI64" s="55"/>
      <c r="DJ64" s="45">
        <v>1</v>
      </c>
      <c r="DK64" s="46"/>
      <c r="DL64" s="234">
        <v>1</v>
      </c>
      <c r="DM64" s="54"/>
      <c r="DN64" s="12"/>
      <c r="DO64" s="12"/>
      <c r="DP64" s="52"/>
      <c r="DQ64" s="47">
        <f t="shared" si="28"/>
        <v>3</v>
      </c>
      <c r="DR64" s="48"/>
      <c r="DS64" s="242">
        <v>58</v>
      </c>
      <c r="DT64" s="269">
        <f t="shared" si="5"/>
        <v>46</v>
      </c>
      <c r="DU64" s="270">
        <f t="shared" si="6"/>
        <v>79.3103448275862</v>
      </c>
      <c r="DV64" s="269">
        <f t="shared" si="7"/>
        <v>2</v>
      </c>
      <c r="DW64" s="270">
        <f t="shared" si="8"/>
        <v>3.4482758620689653</v>
      </c>
      <c r="DX64" s="269">
        <f t="shared" si="9"/>
        <v>10</v>
      </c>
      <c r="DY64" s="270">
        <f t="shared" si="10"/>
        <v>17.24137931034483</v>
      </c>
      <c r="DZ64" s="313">
        <v>18</v>
      </c>
      <c r="EA64" s="269">
        <f t="shared" si="11"/>
        <v>15</v>
      </c>
      <c r="EB64" s="291">
        <f t="shared" si="12"/>
        <v>83.33333333333333</v>
      </c>
      <c r="EC64" s="317">
        <f t="shared" si="13"/>
        <v>1</v>
      </c>
      <c r="ED64" s="321">
        <f t="shared" si="14"/>
        <v>5.555555555555555</v>
      </c>
      <c r="EE64" s="194">
        <f t="shared" si="15"/>
        <v>2</v>
      </c>
      <c r="EF64" s="288">
        <f t="shared" si="29"/>
        <v>11.11111111111111</v>
      </c>
      <c r="EG64" s="194">
        <v>4</v>
      </c>
      <c r="EH64" s="11">
        <f t="shared" si="16"/>
        <v>4</v>
      </c>
      <c r="EI64" s="262">
        <f t="shared" si="17"/>
        <v>100</v>
      </c>
      <c r="EJ64" s="465">
        <f t="shared" si="30"/>
        <v>0</v>
      </c>
      <c r="EK64" s="239">
        <f t="shared" si="18"/>
        <v>0</v>
      </c>
      <c r="EL64" s="465">
        <f t="shared" si="31"/>
        <v>0</v>
      </c>
      <c r="EM64" s="291">
        <f t="shared" si="19"/>
        <v>0</v>
      </c>
      <c r="EO64" s="242">
        <v>80</v>
      </c>
      <c r="EP64" s="300">
        <f t="shared" si="20"/>
        <v>65</v>
      </c>
      <c r="EQ64" s="291">
        <f t="shared" si="21"/>
        <v>81.25</v>
      </c>
      <c r="ER64" s="326">
        <f t="shared" si="22"/>
        <v>3</v>
      </c>
      <c r="ES64" s="321">
        <f t="shared" si="23"/>
        <v>3.75</v>
      </c>
      <c r="ET64" s="300">
        <f t="shared" si="24"/>
        <v>12</v>
      </c>
      <c r="EU64" s="291">
        <f t="shared" si="25"/>
        <v>15</v>
      </c>
      <c r="EV64" s="48"/>
    </row>
    <row r="65" spans="1:152" ht="15.75" customHeight="1">
      <c r="A65" s="76">
        <v>78</v>
      </c>
      <c r="B65" s="77" t="s">
        <v>60</v>
      </c>
      <c r="C65" s="8" t="s">
        <v>3</v>
      </c>
      <c r="D65" s="63">
        <v>28</v>
      </c>
      <c r="E65" s="78">
        <v>22</v>
      </c>
      <c r="F65" s="79"/>
      <c r="G65" s="79">
        <v>4</v>
      </c>
      <c r="H65" s="80">
        <v>2</v>
      </c>
      <c r="I65" s="81">
        <v>11</v>
      </c>
      <c r="J65" s="51">
        <v>7</v>
      </c>
      <c r="K65" s="12">
        <v>4</v>
      </c>
      <c r="L65" s="55"/>
      <c r="M65" s="52"/>
      <c r="N65" s="82">
        <v>2</v>
      </c>
      <c r="O65" s="78"/>
      <c r="P65" s="79">
        <v>1</v>
      </c>
      <c r="Q65" s="79"/>
      <c r="R65" s="80">
        <v>1</v>
      </c>
      <c r="S65" s="40">
        <f t="shared" si="26"/>
        <v>38</v>
      </c>
      <c r="T65" s="29">
        <f t="shared" si="35"/>
        <v>26</v>
      </c>
      <c r="U65" s="60"/>
      <c r="V65" s="61"/>
      <c r="W65" s="12">
        <v>25</v>
      </c>
      <c r="X65" s="12"/>
      <c r="Y65" s="12"/>
      <c r="Z65" s="52">
        <v>1</v>
      </c>
      <c r="AA65" s="33">
        <f t="shared" si="36"/>
        <v>11</v>
      </c>
      <c r="AB65" s="51">
        <v>11</v>
      </c>
      <c r="AC65" s="12"/>
      <c r="AD65" s="55"/>
      <c r="AE65" s="52"/>
      <c r="AF65" s="74">
        <f t="shared" si="37"/>
        <v>1</v>
      </c>
      <c r="AG65" s="78"/>
      <c r="AH65" s="79">
        <v>1</v>
      </c>
      <c r="AI65" s="79"/>
      <c r="AJ65" s="80"/>
      <c r="AK65" s="40">
        <f t="shared" si="3"/>
        <v>37</v>
      </c>
      <c r="AL65" s="29">
        <v>25</v>
      </c>
      <c r="AM65" s="60"/>
      <c r="AN65" s="61"/>
      <c r="AO65" s="12">
        <v>23</v>
      </c>
      <c r="AP65" s="12"/>
      <c r="AQ65" s="12"/>
      <c r="AR65" s="52">
        <v>2</v>
      </c>
      <c r="AS65" s="33">
        <v>11</v>
      </c>
      <c r="AT65" s="51">
        <v>9</v>
      </c>
      <c r="AU65" s="12">
        <v>1</v>
      </c>
      <c r="AV65" s="55"/>
      <c r="AW65" s="52">
        <v>1</v>
      </c>
      <c r="AX65" s="74">
        <v>1</v>
      </c>
      <c r="AY65" s="83"/>
      <c r="AZ65" s="84">
        <v>1</v>
      </c>
      <c r="BA65" s="79"/>
      <c r="BB65" s="79"/>
      <c r="BC65" s="80"/>
      <c r="BD65" s="47">
        <f t="shared" si="27"/>
        <v>34</v>
      </c>
      <c r="BE65" s="29">
        <v>23</v>
      </c>
      <c r="BF65" s="60"/>
      <c r="BG65" s="61">
        <v>8</v>
      </c>
      <c r="BH65" s="12"/>
      <c r="BI65" s="12"/>
      <c r="BJ65" s="12">
        <v>14</v>
      </c>
      <c r="BK65" s="52">
        <v>1</v>
      </c>
      <c r="BL65" s="67">
        <v>10</v>
      </c>
      <c r="BM65" s="75"/>
      <c r="BN65" s="59">
        <v>2</v>
      </c>
      <c r="BO65" s="12">
        <v>1</v>
      </c>
      <c r="BP65" s="12">
        <v>6</v>
      </c>
      <c r="BQ65" s="12"/>
      <c r="BR65" s="12">
        <v>1</v>
      </c>
      <c r="BS65" s="53">
        <v>1</v>
      </c>
      <c r="BT65" s="235"/>
      <c r="BU65" s="84"/>
      <c r="BV65" s="79">
        <v>1</v>
      </c>
      <c r="BW65" s="79"/>
      <c r="BX65" s="80"/>
      <c r="BY65" s="236">
        <f t="shared" si="0"/>
        <v>22</v>
      </c>
      <c r="BZ65" s="29">
        <v>14</v>
      </c>
      <c r="CA65" s="60">
        <v>1</v>
      </c>
      <c r="CB65" s="61">
        <v>4</v>
      </c>
      <c r="CC65" s="12"/>
      <c r="CD65" s="12"/>
      <c r="CE65" s="12">
        <v>8</v>
      </c>
      <c r="CF65" s="52">
        <v>2</v>
      </c>
      <c r="CG65" s="67">
        <v>7</v>
      </c>
      <c r="CH65" s="75"/>
      <c r="CI65" s="59">
        <v>3</v>
      </c>
      <c r="CJ65" s="12"/>
      <c r="CK65" s="12">
        <v>4</v>
      </c>
      <c r="CL65" s="12"/>
      <c r="CM65" s="12"/>
      <c r="CN65" s="33">
        <v>1</v>
      </c>
      <c r="CO65" s="75"/>
      <c r="CP65" s="235"/>
      <c r="CQ65" s="84">
        <v>1</v>
      </c>
      <c r="CR65" s="79"/>
      <c r="CS65" s="79"/>
      <c r="CT65" s="80"/>
      <c r="CU65" s="47">
        <f t="shared" si="4"/>
        <v>14</v>
      </c>
      <c r="CV65" s="29">
        <v>9</v>
      </c>
      <c r="CW65" s="60"/>
      <c r="CX65" s="61">
        <v>5</v>
      </c>
      <c r="CY65" s="12"/>
      <c r="CZ65" s="12">
        <v>1</v>
      </c>
      <c r="DA65" s="12">
        <v>2</v>
      </c>
      <c r="DB65" s="52">
        <v>1</v>
      </c>
      <c r="DC65" s="67">
        <v>4</v>
      </c>
      <c r="DD65" s="75"/>
      <c r="DE65" s="59">
        <v>1</v>
      </c>
      <c r="DF65" s="12"/>
      <c r="DG65" s="12">
        <v>2</v>
      </c>
      <c r="DH65" s="12"/>
      <c r="DI65" s="55">
        <v>1</v>
      </c>
      <c r="DJ65" s="45">
        <v>1</v>
      </c>
      <c r="DK65" s="75"/>
      <c r="DL65" s="235"/>
      <c r="DM65" s="84"/>
      <c r="DN65" s="79">
        <v>1</v>
      </c>
      <c r="DO65" s="79"/>
      <c r="DP65" s="80"/>
      <c r="DQ65" s="47">
        <f>CV65+CW65+DC65+DD65+DJ65+DK65-CX65-DB65-DE65-DI65-DL65-DP65</f>
        <v>6</v>
      </c>
      <c r="DR65" s="48"/>
      <c r="DS65" s="242">
        <v>28</v>
      </c>
      <c r="DT65" s="269">
        <f t="shared" si="5"/>
        <v>17</v>
      </c>
      <c r="DU65" s="270">
        <f t="shared" si="6"/>
        <v>60.714285714285715</v>
      </c>
      <c r="DV65" s="269">
        <f t="shared" si="7"/>
        <v>3</v>
      </c>
      <c r="DW65" s="270">
        <f t="shared" si="8"/>
        <v>10.714285714285714</v>
      </c>
      <c r="DX65" s="269">
        <f t="shared" si="9"/>
        <v>8</v>
      </c>
      <c r="DY65" s="270">
        <f t="shared" si="10"/>
        <v>28.571428571428573</v>
      </c>
      <c r="DZ65" s="313">
        <v>11</v>
      </c>
      <c r="EA65" s="269">
        <f t="shared" si="11"/>
        <v>6</v>
      </c>
      <c r="EB65" s="291">
        <f t="shared" si="12"/>
        <v>54.54545454545455</v>
      </c>
      <c r="EC65" s="317">
        <f t="shared" si="13"/>
        <v>2</v>
      </c>
      <c r="ED65" s="321">
        <f t="shared" si="14"/>
        <v>18.181818181818183</v>
      </c>
      <c r="EE65" s="194">
        <f t="shared" si="15"/>
        <v>3</v>
      </c>
      <c r="EF65" s="288">
        <f t="shared" si="29"/>
        <v>27.272727272727273</v>
      </c>
      <c r="EG65" s="194">
        <v>2</v>
      </c>
      <c r="EH65" s="11">
        <f t="shared" si="16"/>
        <v>0</v>
      </c>
      <c r="EI65" s="239">
        <f t="shared" si="17"/>
        <v>0</v>
      </c>
      <c r="EJ65" s="465">
        <f t="shared" si="30"/>
        <v>1</v>
      </c>
      <c r="EK65" s="239">
        <f t="shared" si="18"/>
        <v>50</v>
      </c>
      <c r="EL65" s="465">
        <f t="shared" si="31"/>
        <v>1</v>
      </c>
      <c r="EM65" s="291">
        <f t="shared" si="19"/>
        <v>50</v>
      </c>
      <c r="EO65" s="242">
        <v>41</v>
      </c>
      <c r="EP65" s="300">
        <f t="shared" si="20"/>
        <v>23</v>
      </c>
      <c r="EQ65" s="291">
        <f t="shared" si="21"/>
        <v>56.09756097560975</v>
      </c>
      <c r="ER65" s="326">
        <f t="shared" si="22"/>
        <v>6</v>
      </c>
      <c r="ES65" s="321">
        <f t="shared" si="23"/>
        <v>14.634146341463415</v>
      </c>
      <c r="ET65" s="300">
        <f t="shared" si="24"/>
        <v>12</v>
      </c>
      <c r="EU65" s="291">
        <f t="shared" si="25"/>
        <v>29.26829268292683</v>
      </c>
      <c r="EV65" s="48"/>
    </row>
    <row r="66" spans="1:152" ht="15.75" customHeight="1">
      <c r="A66" s="49">
        <v>48</v>
      </c>
      <c r="B66" s="28" t="s">
        <v>61</v>
      </c>
      <c r="C66" s="5" t="s">
        <v>2</v>
      </c>
      <c r="D66" s="50">
        <v>26</v>
      </c>
      <c r="E66" s="78">
        <v>14</v>
      </c>
      <c r="F66" s="79"/>
      <c r="G66" s="79">
        <v>11</v>
      </c>
      <c r="H66" s="80">
        <v>1</v>
      </c>
      <c r="I66" s="71">
        <v>9</v>
      </c>
      <c r="J66" s="85">
        <v>4</v>
      </c>
      <c r="K66" s="86">
        <v>5</v>
      </c>
      <c r="L66" s="87"/>
      <c r="M66" s="88"/>
      <c r="N66" s="67">
        <v>7</v>
      </c>
      <c r="O66" s="78">
        <v>2</v>
      </c>
      <c r="P66" s="79">
        <v>5</v>
      </c>
      <c r="Q66" s="79"/>
      <c r="R66" s="80"/>
      <c r="S66" s="40">
        <f t="shared" si="26"/>
        <v>41</v>
      </c>
      <c r="T66" s="29">
        <f t="shared" si="35"/>
        <v>25</v>
      </c>
      <c r="U66" s="60"/>
      <c r="V66" s="61"/>
      <c r="W66" s="12">
        <v>22</v>
      </c>
      <c r="X66" s="12"/>
      <c r="Y66" s="12"/>
      <c r="Z66" s="52">
        <v>3</v>
      </c>
      <c r="AA66" s="33">
        <f t="shared" si="36"/>
        <v>9</v>
      </c>
      <c r="AB66" s="85">
        <v>9</v>
      </c>
      <c r="AC66" s="86"/>
      <c r="AD66" s="87"/>
      <c r="AE66" s="88"/>
      <c r="AF66" s="74">
        <f t="shared" si="37"/>
        <v>7</v>
      </c>
      <c r="AG66" s="78">
        <v>5</v>
      </c>
      <c r="AH66" s="79">
        <v>2</v>
      </c>
      <c r="AI66" s="79"/>
      <c r="AJ66" s="80"/>
      <c r="AK66" s="40">
        <f t="shared" si="3"/>
        <v>38</v>
      </c>
      <c r="AL66" s="29">
        <v>22</v>
      </c>
      <c r="AM66" s="60"/>
      <c r="AN66" s="61">
        <v>1</v>
      </c>
      <c r="AO66" s="12">
        <v>12</v>
      </c>
      <c r="AP66" s="12"/>
      <c r="AQ66" s="12">
        <v>8</v>
      </c>
      <c r="AR66" s="52">
        <v>1</v>
      </c>
      <c r="AS66" s="33">
        <v>9</v>
      </c>
      <c r="AT66" s="85">
        <v>6</v>
      </c>
      <c r="AU66" s="86">
        <v>3</v>
      </c>
      <c r="AV66" s="87"/>
      <c r="AW66" s="88"/>
      <c r="AX66" s="74">
        <v>7</v>
      </c>
      <c r="AY66" s="83"/>
      <c r="AZ66" s="84">
        <v>2</v>
      </c>
      <c r="BA66" s="79">
        <v>3</v>
      </c>
      <c r="BB66" s="79"/>
      <c r="BC66" s="80">
        <v>2</v>
      </c>
      <c r="BD66" s="47">
        <f t="shared" si="27"/>
        <v>34</v>
      </c>
      <c r="BE66" s="29">
        <v>20</v>
      </c>
      <c r="BF66" s="60"/>
      <c r="BG66" s="61">
        <v>6</v>
      </c>
      <c r="BH66" s="12">
        <v>5</v>
      </c>
      <c r="BI66" s="12"/>
      <c r="BJ66" s="12">
        <v>5</v>
      </c>
      <c r="BK66" s="52">
        <v>4</v>
      </c>
      <c r="BL66" s="67">
        <v>9</v>
      </c>
      <c r="BM66" s="75"/>
      <c r="BN66" s="59">
        <v>3</v>
      </c>
      <c r="BO66" s="12">
        <v>3</v>
      </c>
      <c r="BP66" s="12">
        <v>2</v>
      </c>
      <c r="BQ66" s="12"/>
      <c r="BR66" s="52">
        <v>1</v>
      </c>
      <c r="BS66" s="53">
        <v>5</v>
      </c>
      <c r="BT66" s="235"/>
      <c r="BU66" s="84">
        <v>1</v>
      </c>
      <c r="BV66" s="79">
        <v>4</v>
      </c>
      <c r="BW66" s="79"/>
      <c r="BX66" s="80"/>
      <c r="BY66" s="236">
        <f t="shared" si="0"/>
        <v>20</v>
      </c>
      <c r="BZ66" s="29">
        <v>10</v>
      </c>
      <c r="CA66" s="60"/>
      <c r="CB66" s="61">
        <v>3</v>
      </c>
      <c r="CC66" s="12">
        <v>2</v>
      </c>
      <c r="CD66" s="12"/>
      <c r="CE66" s="12">
        <v>5</v>
      </c>
      <c r="CF66" s="52"/>
      <c r="CG66" s="67">
        <v>5</v>
      </c>
      <c r="CH66" s="75"/>
      <c r="CI66" s="59">
        <v>1</v>
      </c>
      <c r="CJ66" s="12">
        <v>3</v>
      </c>
      <c r="CK66" s="12">
        <v>1</v>
      </c>
      <c r="CL66" s="12"/>
      <c r="CM66" s="52"/>
      <c r="CN66" s="33">
        <v>5</v>
      </c>
      <c r="CO66" s="75"/>
      <c r="CP66" s="235">
        <v>2</v>
      </c>
      <c r="CQ66" s="84">
        <v>1</v>
      </c>
      <c r="CR66" s="79">
        <v>1</v>
      </c>
      <c r="CS66" s="79"/>
      <c r="CT66" s="80">
        <v>1</v>
      </c>
      <c r="CU66" s="47">
        <f t="shared" si="4"/>
        <v>13</v>
      </c>
      <c r="CV66" s="29">
        <v>7</v>
      </c>
      <c r="CW66" s="60"/>
      <c r="CX66" s="61"/>
      <c r="CY66" s="12"/>
      <c r="CZ66" s="12">
        <v>1</v>
      </c>
      <c r="DA66" s="12">
        <v>6</v>
      </c>
      <c r="DB66" s="52"/>
      <c r="DC66" s="67">
        <v>4</v>
      </c>
      <c r="DD66" s="75"/>
      <c r="DE66" s="59"/>
      <c r="DF66" s="12"/>
      <c r="DG66" s="12">
        <v>3</v>
      </c>
      <c r="DH66" s="12"/>
      <c r="DI66" s="55">
        <v>1</v>
      </c>
      <c r="DJ66" s="45">
        <v>2</v>
      </c>
      <c r="DK66" s="75"/>
      <c r="DL66" s="235"/>
      <c r="DM66" s="84"/>
      <c r="DN66" s="79">
        <v>2</v>
      </c>
      <c r="DO66" s="79"/>
      <c r="DP66" s="80"/>
      <c r="DQ66" s="47">
        <f t="shared" si="28"/>
        <v>12</v>
      </c>
      <c r="DR66" s="48"/>
      <c r="DS66" s="242">
        <v>26</v>
      </c>
      <c r="DT66" s="269">
        <f t="shared" si="5"/>
        <v>10</v>
      </c>
      <c r="DU66" s="270">
        <f t="shared" si="6"/>
        <v>38.46153846153846</v>
      </c>
      <c r="DV66" s="269">
        <f t="shared" si="7"/>
        <v>7</v>
      </c>
      <c r="DW66" s="270">
        <f t="shared" si="8"/>
        <v>26.923076923076923</v>
      </c>
      <c r="DX66" s="269">
        <f t="shared" si="9"/>
        <v>9</v>
      </c>
      <c r="DY66" s="270">
        <f t="shared" si="10"/>
        <v>34.61538461538461</v>
      </c>
      <c r="DZ66" s="313">
        <v>9</v>
      </c>
      <c r="EA66" s="269">
        <f t="shared" si="11"/>
        <v>4</v>
      </c>
      <c r="EB66" s="291">
        <f t="shared" si="12"/>
        <v>44.44444444444444</v>
      </c>
      <c r="EC66" s="317">
        <f t="shared" si="13"/>
        <v>3</v>
      </c>
      <c r="ED66" s="321">
        <f t="shared" si="14"/>
        <v>33.333333333333336</v>
      </c>
      <c r="EE66" s="194">
        <f t="shared" si="15"/>
        <v>2</v>
      </c>
      <c r="EF66" s="288">
        <f t="shared" si="29"/>
        <v>22.22222222222222</v>
      </c>
      <c r="EG66" s="194">
        <v>7</v>
      </c>
      <c r="EH66" s="11">
        <f t="shared" si="16"/>
        <v>2</v>
      </c>
      <c r="EI66" s="239">
        <f t="shared" si="17"/>
        <v>28.571428571428573</v>
      </c>
      <c r="EJ66" s="465">
        <f t="shared" si="30"/>
        <v>2</v>
      </c>
      <c r="EK66" s="239">
        <f t="shared" si="18"/>
        <v>28.571428571428573</v>
      </c>
      <c r="EL66" s="465">
        <f t="shared" si="31"/>
        <v>3</v>
      </c>
      <c r="EM66" s="291">
        <f t="shared" si="19"/>
        <v>42.857142857142854</v>
      </c>
      <c r="EO66" s="242">
        <v>42</v>
      </c>
      <c r="EP66" s="300">
        <f t="shared" si="20"/>
        <v>16</v>
      </c>
      <c r="EQ66" s="291">
        <f t="shared" si="21"/>
        <v>38.095238095238095</v>
      </c>
      <c r="ER66" s="326">
        <f t="shared" si="22"/>
        <v>12</v>
      </c>
      <c r="ES66" s="321">
        <f t="shared" si="23"/>
        <v>28.571428571428573</v>
      </c>
      <c r="ET66" s="300">
        <f t="shared" si="24"/>
        <v>14</v>
      </c>
      <c r="EU66" s="291">
        <f t="shared" si="25"/>
        <v>33.333333333333336</v>
      </c>
      <c r="EV66" s="48"/>
    </row>
    <row r="67" spans="1:152" ht="15.75" customHeight="1">
      <c r="A67" s="49">
        <v>67</v>
      </c>
      <c r="B67" s="28" t="s">
        <v>62</v>
      </c>
      <c r="C67" s="9" t="s">
        <v>2</v>
      </c>
      <c r="D67" s="73">
        <v>24</v>
      </c>
      <c r="E67" s="78">
        <v>21</v>
      </c>
      <c r="F67" s="79"/>
      <c r="G67" s="79"/>
      <c r="H67" s="80">
        <v>3</v>
      </c>
      <c r="I67" s="71">
        <v>11</v>
      </c>
      <c r="J67" s="78">
        <v>10</v>
      </c>
      <c r="K67" s="79">
        <v>1</v>
      </c>
      <c r="L67" s="89"/>
      <c r="M67" s="80"/>
      <c r="N67" s="67">
        <v>5</v>
      </c>
      <c r="O67" s="78">
        <v>5</v>
      </c>
      <c r="P67" s="79"/>
      <c r="Q67" s="79"/>
      <c r="R67" s="80"/>
      <c r="S67" s="40">
        <f t="shared" si="26"/>
        <v>37</v>
      </c>
      <c r="T67" s="29">
        <f t="shared" si="35"/>
        <v>21</v>
      </c>
      <c r="U67" s="60"/>
      <c r="V67" s="61"/>
      <c r="W67" s="12">
        <v>19</v>
      </c>
      <c r="X67" s="12">
        <v>1</v>
      </c>
      <c r="Y67" s="12">
        <v>1</v>
      </c>
      <c r="Z67" s="52"/>
      <c r="AA67" s="33">
        <f t="shared" si="36"/>
        <v>11</v>
      </c>
      <c r="AB67" s="78">
        <v>10</v>
      </c>
      <c r="AC67" s="79">
        <v>1</v>
      </c>
      <c r="AD67" s="89"/>
      <c r="AE67" s="80"/>
      <c r="AF67" s="74">
        <f t="shared" si="37"/>
        <v>5</v>
      </c>
      <c r="AG67" s="78">
        <v>5</v>
      </c>
      <c r="AH67" s="79"/>
      <c r="AI67" s="79"/>
      <c r="AJ67" s="80"/>
      <c r="AK67" s="40">
        <f t="shared" si="3"/>
        <v>37</v>
      </c>
      <c r="AL67" s="29">
        <v>21</v>
      </c>
      <c r="AM67" s="60"/>
      <c r="AN67" s="61"/>
      <c r="AO67" s="12">
        <v>19</v>
      </c>
      <c r="AP67" s="12"/>
      <c r="AQ67" s="12">
        <v>1</v>
      </c>
      <c r="AR67" s="52">
        <v>1</v>
      </c>
      <c r="AS67" s="33">
        <v>11</v>
      </c>
      <c r="AT67" s="78">
        <v>10</v>
      </c>
      <c r="AU67" s="79">
        <v>1</v>
      </c>
      <c r="AV67" s="89"/>
      <c r="AW67" s="80"/>
      <c r="AX67" s="74">
        <v>5</v>
      </c>
      <c r="AY67" s="83"/>
      <c r="AZ67" s="84">
        <v>5</v>
      </c>
      <c r="BA67" s="79"/>
      <c r="BB67" s="79"/>
      <c r="BC67" s="80"/>
      <c r="BD67" s="47">
        <f t="shared" si="27"/>
        <v>36</v>
      </c>
      <c r="BE67" s="29">
        <v>20</v>
      </c>
      <c r="BF67" s="60"/>
      <c r="BG67" s="61">
        <v>16</v>
      </c>
      <c r="BH67" s="12"/>
      <c r="BI67" s="12"/>
      <c r="BJ67" s="12">
        <v>3</v>
      </c>
      <c r="BK67" s="52">
        <v>1</v>
      </c>
      <c r="BL67" s="67">
        <v>11</v>
      </c>
      <c r="BM67" s="75"/>
      <c r="BN67" s="59">
        <v>8</v>
      </c>
      <c r="BO67" s="12"/>
      <c r="BP67" s="12">
        <v>2</v>
      </c>
      <c r="BQ67" s="12">
        <v>1</v>
      </c>
      <c r="BR67" s="52"/>
      <c r="BS67" s="53">
        <v>5</v>
      </c>
      <c r="BT67" s="59">
        <v>4</v>
      </c>
      <c r="BU67" s="84"/>
      <c r="BV67" s="79">
        <v>1</v>
      </c>
      <c r="BW67" s="79"/>
      <c r="BX67" s="80"/>
      <c r="BY67" s="236">
        <f t="shared" si="0"/>
        <v>7</v>
      </c>
      <c r="BZ67" s="29">
        <v>3</v>
      </c>
      <c r="CA67" s="60">
        <v>1</v>
      </c>
      <c r="CB67" s="61">
        <v>2</v>
      </c>
      <c r="CC67" s="12"/>
      <c r="CD67" s="12"/>
      <c r="CE67" s="12">
        <v>1</v>
      </c>
      <c r="CF67" s="52"/>
      <c r="CG67" s="67">
        <v>3</v>
      </c>
      <c r="CH67" s="75"/>
      <c r="CI67" s="59">
        <v>1</v>
      </c>
      <c r="CJ67" s="12"/>
      <c r="CK67" s="12">
        <v>1</v>
      </c>
      <c r="CL67" s="12"/>
      <c r="CM67" s="52">
        <v>1</v>
      </c>
      <c r="CN67" s="33">
        <v>1</v>
      </c>
      <c r="CO67" s="46"/>
      <c r="CP67" s="234"/>
      <c r="CQ67" s="84"/>
      <c r="CR67" s="79"/>
      <c r="CS67" s="79"/>
      <c r="CT67" s="80">
        <v>1</v>
      </c>
      <c r="CU67" s="47">
        <f t="shared" si="4"/>
        <v>3</v>
      </c>
      <c r="CV67" s="29">
        <v>2</v>
      </c>
      <c r="CW67" s="60"/>
      <c r="CX67" s="61"/>
      <c r="CY67" s="12">
        <v>1</v>
      </c>
      <c r="CZ67" s="12"/>
      <c r="DA67" s="12"/>
      <c r="DB67" s="52">
        <v>1</v>
      </c>
      <c r="DC67" s="67">
        <v>1</v>
      </c>
      <c r="DD67" s="75"/>
      <c r="DE67" s="59"/>
      <c r="DF67" s="12"/>
      <c r="DG67" s="12">
        <v>1</v>
      </c>
      <c r="DH67" s="12"/>
      <c r="DI67" s="55"/>
      <c r="DJ67" s="45"/>
      <c r="DK67" s="46"/>
      <c r="DL67" s="234"/>
      <c r="DM67" s="84"/>
      <c r="DN67" s="79"/>
      <c r="DO67" s="79"/>
      <c r="DP67" s="80"/>
      <c r="DQ67" s="47">
        <f t="shared" si="28"/>
        <v>2</v>
      </c>
      <c r="DR67" s="48"/>
      <c r="DS67" s="242">
        <v>24</v>
      </c>
      <c r="DT67" s="269">
        <f t="shared" si="5"/>
        <v>18</v>
      </c>
      <c r="DU67" s="270">
        <f t="shared" si="6"/>
        <v>75</v>
      </c>
      <c r="DV67" s="269">
        <f t="shared" si="7"/>
        <v>1</v>
      </c>
      <c r="DW67" s="270">
        <f t="shared" si="8"/>
        <v>4.166666666666667</v>
      </c>
      <c r="DX67" s="269">
        <f t="shared" si="9"/>
        <v>5</v>
      </c>
      <c r="DY67" s="270">
        <f t="shared" si="10"/>
        <v>20.833333333333332</v>
      </c>
      <c r="DZ67" s="313">
        <v>11</v>
      </c>
      <c r="EA67" s="269">
        <f t="shared" si="11"/>
        <v>9</v>
      </c>
      <c r="EB67" s="291">
        <f t="shared" si="12"/>
        <v>81.81818181818181</v>
      </c>
      <c r="EC67" s="317">
        <f t="shared" si="13"/>
        <v>1</v>
      </c>
      <c r="ED67" s="321">
        <f t="shared" si="14"/>
        <v>9.090909090909092</v>
      </c>
      <c r="EE67" s="194">
        <f t="shared" si="15"/>
        <v>1</v>
      </c>
      <c r="EF67" s="290">
        <f t="shared" si="29"/>
        <v>9.090909090909092</v>
      </c>
      <c r="EG67" s="194">
        <v>5</v>
      </c>
      <c r="EH67" s="11">
        <f t="shared" si="16"/>
        <v>4</v>
      </c>
      <c r="EI67" s="239">
        <f t="shared" si="17"/>
        <v>80</v>
      </c>
      <c r="EJ67" s="465">
        <f t="shared" si="30"/>
        <v>0</v>
      </c>
      <c r="EK67" s="239">
        <f t="shared" si="18"/>
        <v>0</v>
      </c>
      <c r="EL67" s="465">
        <f t="shared" si="31"/>
        <v>1</v>
      </c>
      <c r="EM67" s="291">
        <f t="shared" si="19"/>
        <v>20</v>
      </c>
      <c r="EO67" s="242">
        <v>40</v>
      </c>
      <c r="EP67" s="300">
        <f t="shared" si="20"/>
        <v>31</v>
      </c>
      <c r="EQ67" s="291">
        <f t="shared" si="21"/>
        <v>77.5</v>
      </c>
      <c r="ER67" s="326">
        <f t="shared" si="22"/>
        <v>2</v>
      </c>
      <c r="ES67" s="321">
        <f t="shared" si="23"/>
        <v>5</v>
      </c>
      <c r="ET67" s="300">
        <f t="shared" si="24"/>
        <v>7</v>
      </c>
      <c r="EU67" s="291">
        <f t="shared" si="25"/>
        <v>17.5</v>
      </c>
      <c r="EV67" s="48"/>
    </row>
    <row r="68" spans="1:152" ht="15.75" customHeight="1">
      <c r="A68" s="49">
        <v>32</v>
      </c>
      <c r="B68" s="28" t="s">
        <v>64</v>
      </c>
      <c r="C68" s="8" t="s">
        <v>1</v>
      </c>
      <c r="D68" s="63">
        <v>24</v>
      </c>
      <c r="E68" s="78">
        <v>22</v>
      </c>
      <c r="F68" s="79"/>
      <c r="G68" s="79">
        <v>2</v>
      </c>
      <c r="H68" s="80"/>
      <c r="I68" s="71">
        <v>11</v>
      </c>
      <c r="J68" s="51">
        <v>11</v>
      </c>
      <c r="K68" s="12"/>
      <c r="L68" s="55"/>
      <c r="M68" s="52"/>
      <c r="N68" s="67">
        <v>5</v>
      </c>
      <c r="O68" s="78">
        <v>3</v>
      </c>
      <c r="P68" s="79">
        <v>2</v>
      </c>
      <c r="Q68" s="79"/>
      <c r="R68" s="80"/>
      <c r="S68" s="40">
        <f t="shared" si="26"/>
        <v>40</v>
      </c>
      <c r="T68" s="29">
        <f t="shared" si="35"/>
        <v>24</v>
      </c>
      <c r="U68" s="60"/>
      <c r="V68" s="61"/>
      <c r="W68" s="12">
        <v>20</v>
      </c>
      <c r="X68" s="12">
        <v>1</v>
      </c>
      <c r="Y68" s="12">
        <v>1</v>
      </c>
      <c r="Z68" s="52">
        <v>2</v>
      </c>
      <c r="AA68" s="33">
        <f t="shared" si="36"/>
        <v>11</v>
      </c>
      <c r="AB68" s="51">
        <v>9</v>
      </c>
      <c r="AC68" s="12">
        <v>2</v>
      </c>
      <c r="AD68" s="55"/>
      <c r="AE68" s="52"/>
      <c r="AF68" s="74">
        <f t="shared" si="37"/>
        <v>5</v>
      </c>
      <c r="AG68" s="78">
        <v>3</v>
      </c>
      <c r="AH68" s="79"/>
      <c r="AI68" s="79"/>
      <c r="AJ68" s="80">
        <v>2</v>
      </c>
      <c r="AK68" s="40">
        <f t="shared" si="3"/>
        <v>36</v>
      </c>
      <c r="AL68" s="29">
        <v>22</v>
      </c>
      <c r="AM68" s="60"/>
      <c r="AN68" s="61"/>
      <c r="AO68" s="12">
        <v>18</v>
      </c>
      <c r="AP68" s="12"/>
      <c r="AQ68" s="12">
        <v>3</v>
      </c>
      <c r="AR68" s="52">
        <v>1</v>
      </c>
      <c r="AS68" s="33">
        <v>11</v>
      </c>
      <c r="AT68" s="51">
        <v>10</v>
      </c>
      <c r="AU68" s="12"/>
      <c r="AV68" s="55"/>
      <c r="AW68" s="52">
        <v>1</v>
      </c>
      <c r="AX68" s="74">
        <v>3</v>
      </c>
      <c r="AY68" s="75"/>
      <c r="AZ68" s="84">
        <v>2</v>
      </c>
      <c r="BA68" s="79">
        <v>1</v>
      </c>
      <c r="BB68" s="79"/>
      <c r="BC68" s="80"/>
      <c r="BD68" s="47">
        <f t="shared" si="27"/>
        <v>34</v>
      </c>
      <c r="BE68" s="29">
        <v>21</v>
      </c>
      <c r="BF68" s="60"/>
      <c r="BG68" s="61">
        <v>13</v>
      </c>
      <c r="BH68" s="12">
        <v>3</v>
      </c>
      <c r="BI68" s="12"/>
      <c r="BJ68" s="12">
        <v>4</v>
      </c>
      <c r="BK68" s="52">
        <v>1</v>
      </c>
      <c r="BL68" s="67">
        <v>10</v>
      </c>
      <c r="BM68" s="75"/>
      <c r="BN68" s="59">
        <v>8</v>
      </c>
      <c r="BO68" s="12">
        <v>1</v>
      </c>
      <c r="BP68" s="12">
        <v>1</v>
      </c>
      <c r="BQ68" s="12"/>
      <c r="BR68" s="52"/>
      <c r="BS68" s="53">
        <v>3</v>
      </c>
      <c r="BT68" s="59">
        <v>2</v>
      </c>
      <c r="BU68" s="84">
        <v>1</v>
      </c>
      <c r="BV68" s="79"/>
      <c r="BW68" s="79"/>
      <c r="BX68" s="80"/>
      <c r="BY68" s="236">
        <f t="shared" si="0"/>
        <v>10</v>
      </c>
      <c r="BZ68" s="29">
        <v>7</v>
      </c>
      <c r="CA68" s="60"/>
      <c r="CB68" s="61">
        <v>5</v>
      </c>
      <c r="CC68" s="12">
        <v>1</v>
      </c>
      <c r="CD68" s="12"/>
      <c r="CE68" s="12">
        <v>1</v>
      </c>
      <c r="CF68" s="52"/>
      <c r="CG68" s="67">
        <v>2</v>
      </c>
      <c r="CH68" s="75"/>
      <c r="CI68" s="59">
        <v>2</v>
      </c>
      <c r="CJ68" s="12"/>
      <c r="CK68" s="12"/>
      <c r="CL68" s="12"/>
      <c r="CM68" s="52"/>
      <c r="CN68" s="33">
        <v>1</v>
      </c>
      <c r="CO68" s="46"/>
      <c r="CP68" s="234"/>
      <c r="CQ68" s="84"/>
      <c r="CR68" s="79">
        <v>1</v>
      </c>
      <c r="CS68" s="79"/>
      <c r="CT68" s="80"/>
      <c r="CU68" s="47">
        <f t="shared" si="4"/>
        <v>3</v>
      </c>
      <c r="CV68" s="29">
        <v>2</v>
      </c>
      <c r="CW68" s="60"/>
      <c r="CX68" s="61"/>
      <c r="CY68" s="12"/>
      <c r="CZ68" s="12"/>
      <c r="DA68" s="12">
        <v>1</v>
      </c>
      <c r="DB68" s="52">
        <v>1</v>
      </c>
      <c r="DC68" s="67"/>
      <c r="DD68" s="75"/>
      <c r="DE68" s="59"/>
      <c r="DF68" s="12"/>
      <c r="DG68" s="12"/>
      <c r="DH68" s="12"/>
      <c r="DI68" s="55"/>
      <c r="DJ68" s="45">
        <v>1</v>
      </c>
      <c r="DK68" s="46"/>
      <c r="DL68" s="234"/>
      <c r="DM68" s="84"/>
      <c r="DN68" s="79"/>
      <c r="DO68" s="79">
        <v>1</v>
      </c>
      <c r="DP68" s="80"/>
      <c r="DQ68" s="47">
        <f t="shared" si="28"/>
        <v>2</v>
      </c>
      <c r="DR68" s="48"/>
      <c r="DS68" s="242">
        <v>24</v>
      </c>
      <c r="DT68" s="269">
        <f t="shared" si="5"/>
        <v>18</v>
      </c>
      <c r="DU68" s="270">
        <f t="shared" si="6"/>
        <v>75</v>
      </c>
      <c r="DV68" s="269">
        <f t="shared" si="7"/>
        <v>1</v>
      </c>
      <c r="DW68" s="270">
        <f t="shared" si="8"/>
        <v>4.166666666666667</v>
      </c>
      <c r="DX68" s="269">
        <f t="shared" si="9"/>
        <v>5</v>
      </c>
      <c r="DY68" s="270">
        <f t="shared" si="10"/>
        <v>20.833333333333332</v>
      </c>
      <c r="DZ68" s="313">
        <v>11</v>
      </c>
      <c r="EA68" s="269">
        <f t="shared" si="11"/>
        <v>10</v>
      </c>
      <c r="EB68" s="291">
        <f t="shared" si="12"/>
        <v>90.9090909090909</v>
      </c>
      <c r="EC68" s="317">
        <f t="shared" si="13"/>
        <v>0</v>
      </c>
      <c r="ED68" s="321">
        <f t="shared" si="14"/>
        <v>0</v>
      </c>
      <c r="EE68" s="194">
        <f t="shared" si="15"/>
        <v>1</v>
      </c>
      <c r="EF68" s="290">
        <f t="shared" si="29"/>
        <v>9.090909090909092</v>
      </c>
      <c r="EG68" s="194">
        <v>5</v>
      </c>
      <c r="EH68" s="11">
        <f t="shared" si="16"/>
        <v>2</v>
      </c>
      <c r="EI68" s="239">
        <f t="shared" si="17"/>
        <v>40</v>
      </c>
      <c r="EJ68" s="465">
        <f t="shared" si="30"/>
        <v>1</v>
      </c>
      <c r="EK68" s="239">
        <f t="shared" si="18"/>
        <v>20</v>
      </c>
      <c r="EL68" s="465">
        <f t="shared" si="31"/>
        <v>2</v>
      </c>
      <c r="EM68" s="291">
        <f t="shared" si="19"/>
        <v>40</v>
      </c>
      <c r="EO68" s="242">
        <v>40</v>
      </c>
      <c r="EP68" s="300">
        <f t="shared" si="20"/>
        <v>30</v>
      </c>
      <c r="EQ68" s="291">
        <f t="shared" si="21"/>
        <v>75</v>
      </c>
      <c r="ER68" s="326">
        <f t="shared" si="22"/>
        <v>2</v>
      </c>
      <c r="ES68" s="321">
        <f t="shared" si="23"/>
        <v>5</v>
      </c>
      <c r="ET68" s="300">
        <f t="shared" si="24"/>
        <v>8</v>
      </c>
      <c r="EU68" s="291">
        <f t="shared" si="25"/>
        <v>20</v>
      </c>
      <c r="EV68" s="48"/>
    </row>
    <row r="69" spans="1:152" ht="15.75" customHeight="1">
      <c r="A69" s="49">
        <v>72</v>
      </c>
      <c r="B69" s="28" t="s">
        <v>63</v>
      </c>
      <c r="C69" s="6" t="s">
        <v>2</v>
      </c>
      <c r="D69" s="72">
        <v>24</v>
      </c>
      <c r="E69" s="51">
        <v>19</v>
      </c>
      <c r="F69" s="12"/>
      <c r="G69" s="12">
        <v>2</v>
      </c>
      <c r="H69" s="52">
        <v>3</v>
      </c>
      <c r="I69" s="53">
        <v>8</v>
      </c>
      <c r="J69" s="34">
        <v>7</v>
      </c>
      <c r="K69" s="31">
        <v>1</v>
      </c>
      <c r="L69" s="68"/>
      <c r="M69" s="68"/>
      <c r="N69" s="56">
        <v>8</v>
      </c>
      <c r="O69" s="51">
        <v>8</v>
      </c>
      <c r="P69" s="12"/>
      <c r="Q69" s="12"/>
      <c r="R69" s="52"/>
      <c r="S69" s="40">
        <f t="shared" si="26"/>
        <v>37</v>
      </c>
      <c r="T69" s="29">
        <f t="shared" si="35"/>
        <v>21</v>
      </c>
      <c r="U69" s="60"/>
      <c r="V69" s="61"/>
      <c r="W69" s="12">
        <v>18</v>
      </c>
      <c r="X69" s="12"/>
      <c r="Y69" s="12">
        <v>1</v>
      </c>
      <c r="Z69" s="52">
        <v>2</v>
      </c>
      <c r="AA69" s="33">
        <f t="shared" si="36"/>
        <v>8</v>
      </c>
      <c r="AB69" s="34">
        <v>7</v>
      </c>
      <c r="AC69" s="31"/>
      <c r="AD69" s="68"/>
      <c r="AE69" s="68">
        <v>1</v>
      </c>
      <c r="AF69" s="45">
        <f t="shared" si="37"/>
        <v>8</v>
      </c>
      <c r="AG69" s="51">
        <v>6</v>
      </c>
      <c r="AH69" s="12">
        <v>2</v>
      </c>
      <c r="AI69" s="12"/>
      <c r="AJ69" s="52"/>
      <c r="AK69" s="40">
        <f t="shared" si="3"/>
        <v>34</v>
      </c>
      <c r="AL69" s="29">
        <v>19</v>
      </c>
      <c r="AM69" s="60"/>
      <c r="AN69" s="61"/>
      <c r="AO69" s="12">
        <v>17</v>
      </c>
      <c r="AP69" s="12"/>
      <c r="AQ69" s="12">
        <v>1</v>
      </c>
      <c r="AR69" s="52">
        <v>1</v>
      </c>
      <c r="AS69" s="33">
        <v>7</v>
      </c>
      <c r="AT69" s="34">
        <v>7</v>
      </c>
      <c r="AU69" s="31"/>
      <c r="AV69" s="68"/>
      <c r="AW69" s="68"/>
      <c r="AX69" s="45">
        <v>8</v>
      </c>
      <c r="AY69" s="46"/>
      <c r="AZ69" s="54">
        <v>8</v>
      </c>
      <c r="BA69" s="12"/>
      <c r="BB69" s="12"/>
      <c r="BC69" s="52"/>
      <c r="BD69" s="47">
        <f t="shared" si="27"/>
        <v>33</v>
      </c>
      <c r="BE69" s="29">
        <v>18</v>
      </c>
      <c r="BF69" s="60"/>
      <c r="BG69" s="61">
        <v>14</v>
      </c>
      <c r="BH69" s="12">
        <v>2</v>
      </c>
      <c r="BI69" s="12"/>
      <c r="BJ69" s="12">
        <v>1</v>
      </c>
      <c r="BK69" s="52">
        <v>1</v>
      </c>
      <c r="BL69" s="67">
        <v>7</v>
      </c>
      <c r="BM69" s="75"/>
      <c r="BN69" s="59">
        <v>6</v>
      </c>
      <c r="BO69" s="12"/>
      <c r="BP69" s="12"/>
      <c r="BQ69" s="12">
        <v>1</v>
      </c>
      <c r="BR69" s="52"/>
      <c r="BS69" s="33">
        <v>8</v>
      </c>
      <c r="BT69" s="59">
        <v>6</v>
      </c>
      <c r="BU69" s="54">
        <v>2</v>
      </c>
      <c r="BV69" s="12"/>
      <c r="BW69" s="12"/>
      <c r="BX69" s="52"/>
      <c r="BY69" s="236">
        <f t="shared" si="0"/>
        <v>6</v>
      </c>
      <c r="BZ69" s="29">
        <v>3</v>
      </c>
      <c r="CA69" s="60"/>
      <c r="CB69" s="61">
        <v>2</v>
      </c>
      <c r="CC69" s="12"/>
      <c r="CD69" s="12"/>
      <c r="CE69" s="12">
        <v>1</v>
      </c>
      <c r="CF69" s="52"/>
      <c r="CG69" s="67">
        <v>1</v>
      </c>
      <c r="CH69" s="75"/>
      <c r="CI69" s="59">
        <v>1</v>
      </c>
      <c r="CJ69" s="12"/>
      <c r="CK69" s="12"/>
      <c r="CL69" s="12"/>
      <c r="CM69" s="52"/>
      <c r="CN69" s="33">
        <v>2</v>
      </c>
      <c r="CO69" s="46"/>
      <c r="CP69" s="234">
        <v>1</v>
      </c>
      <c r="CQ69" s="54"/>
      <c r="CR69" s="12">
        <v>1</v>
      </c>
      <c r="CS69" s="12"/>
      <c r="CT69" s="52"/>
      <c r="CU69" s="47">
        <f t="shared" si="4"/>
        <v>2</v>
      </c>
      <c r="CV69" s="29">
        <v>1</v>
      </c>
      <c r="CW69" s="60"/>
      <c r="CX69" s="61">
        <v>1</v>
      </c>
      <c r="CY69" s="12"/>
      <c r="CZ69" s="12"/>
      <c r="DA69" s="12"/>
      <c r="DB69" s="52"/>
      <c r="DC69" s="67"/>
      <c r="DD69" s="75"/>
      <c r="DE69" s="59"/>
      <c r="DF69" s="12"/>
      <c r="DG69" s="12"/>
      <c r="DH69" s="12"/>
      <c r="DI69" s="55"/>
      <c r="DJ69" s="45">
        <v>1</v>
      </c>
      <c r="DK69" s="46"/>
      <c r="DL69" s="234"/>
      <c r="DM69" s="54"/>
      <c r="DN69" s="12">
        <v>1</v>
      </c>
      <c r="DO69" s="12"/>
      <c r="DP69" s="52"/>
      <c r="DQ69" s="47">
        <f t="shared" si="28"/>
        <v>1</v>
      </c>
      <c r="DR69" s="48"/>
      <c r="DS69" s="242">
        <v>24</v>
      </c>
      <c r="DT69" s="269">
        <f t="shared" si="5"/>
        <v>17</v>
      </c>
      <c r="DU69" s="270">
        <f t="shared" si="6"/>
        <v>70.83333333333333</v>
      </c>
      <c r="DV69" s="269">
        <f t="shared" si="7"/>
        <v>0</v>
      </c>
      <c r="DW69" s="270">
        <f t="shared" si="8"/>
        <v>0</v>
      </c>
      <c r="DX69" s="269">
        <f t="shared" si="9"/>
        <v>7</v>
      </c>
      <c r="DY69" s="270">
        <f t="shared" si="10"/>
        <v>29.166666666666668</v>
      </c>
      <c r="DZ69" s="313">
        <v>8</v>
      </c>
      <c r="EA69" s="269">
        <f t="shared" si="11"/>
        <v>7</v>
      </c>
      <c r="EB69" s="291">
        <f t="shared" si="12"/>
        <v>87.5</v>
      </c>
      <c r="EC69" s="317">
        <f t="shared" si="13"/>
        <v>0</v>
      </c>
      <c r="ED69" s="321">
        <f t="shared" si="14"/>
        <v>0</v>
      </c>
      <c r="EE69" s="194">
        <f t="shared" si="15"/>
        <v>1</v>
      </c>
      <c r="EF69" s="288">
        <f t="shared" si="29"/>
        <v>12.5</v>
      </c>
      <c r="EG69" s="194">
        <v>8</v>
      </c>
      <c r="EH69" s="11">
        <f t="shared" si="16"/>
        <v>7</v>
      </c>
      <c r="EI69" s="239">
        <f t="shared" si="17"/>
        <v>87.5</v>
      </c>
      <c r="EJ69" s="465">
        <f t="shared" si="30"/>
        <v>1</v>
      </c>
      <c r="EK69" s="239">
        <f t="shared" si="18"/>
        <v>12.5</v>
      </c>
      <c r="EL69" s="465">
        <f t="shared" si="31"/>
        <v>0</v>
      </c>
      <c r="EM69" s="291">
        <f t="shared" si="19"/>
        <v>0</v>
      </c>
      <c r="EO69" s="242">
        <v>40</v>
      </c>
      <c r="EP69" s="300">
        <f t="shared" si="20"/>
        <v>31</v>
      </c>
      <c r="EQ69" s="291">
        <f t="shared" si="21"/>
        <v>77.5</v>
      </c>
      <c r="ER69" s="326">
        <f t="shared" si="22"/>
        <v>1</v>
      </c>
      <c r="ES69" s="321">
        <f t="shared" si="23"/>
        <v>2.5</v>
      </c>
      <c r="ET69" s="300">
        <f t="shared" si="24"/>
        <v>8</v>
      </c>
      <c r="EU69" s="291">
        <f t="shared" si="25"/>
        <v>20</v>
      </c>
      <c r="EV69" s="48"/>
    </row>
    <row r="70" spans="1:152" ht="15.75" customHeight="1" thickBot="1">
      <c r="A70" s="90">
        <v>85</v>
      </c>
      <c r="B70" s="91" t="s">
        <v>65</v>
      </c>
      <c r="C70" s="10" t="s">
        <v>3</v>
      </c>
      <c r="D70" s="82">
        <v>27</v>
      </c>
      <c r="E70" s="78">
        <v>19</v>
      </c>
      <c r="F70" s="79"/>
      <c r="G70" s="79">
        <v>6</v>
      </c>
      <c r="H70" s="80">
        <v>2</v>
      </c>
      <c r="I70" s="81">
        <v>11</v>
      </c>
      <c r="J70" s="84">
        <v>7</v>
      </c>
      <c r="K70" s="79">
        <v>4</v>
      </c>
      <c r="L70" s="89"/>
      <c r="M70" s="89"/>
      <c r="N70" s="82">
        <v>2</v>
      </c>
      <c r="O70" s="78">
        <v>2</v>
      </c>
      <c r="P70" s="79"/>
      <c r="Q70" s="79"/>
      <c r="R70" s="80"/>
      <c r="S70" s="155">
        <f t="shared" si="26"/>
        <v>38</v>
      </c>
      <c r="T70" s="73">
        <f t="shared" si="35"/>
        <v>25</v>
      </c>
      <c r="U70" s="95"/>
      <c r="V70" s="96"/>
      <c r="W70" s="79">
        <v>21</v>
      </c>
      <c r="X70" s="79"/>
      <c r="Y70" s="79">
        <v>1</v>
      </c>
      <c r="Z70" s="80">
        <v>3</v>
      </c>
      <c r="AA70" s="156">
        <f t="shared" si="36"/>
        <v>11</v>
      </c>
      <c r="AB70" s="84">
        <v>10</v>
      </c>
      <c r="AC70" s="79"/>
      <c r="AD70" s="89"/>
      <c r="AE70" s="89">
        <v>1</v>
      </c>
      <c r="AF70" s="157">
        <f t="shared" si="37"/>
        <v>2</v>
      </c>
      <c r="AG70" s="78">
        <v>2</v>
      </c>
      <c r="AH70" s="79"/>
      <c r="AI70" s="79"/>
      <c r="AJ70" s="80"/>
      <c r="AK70" s="155">
        <f t="shared" si="3"/>
        <v>34</v>
      </c>
      <c r="AL70" s="73">
        <v>22</v>
      </c>
      <c r="AM70" s="95"/>
      <c r="AN70" s="96"/>
      <c r="AO70" s="79">
        <v>20</v>
      </c>
      <c r="AP70" s="79"/>
      <c r="AQ70" s="79">
        <v>1</v>
      </c>
      <c r="AR70" s="80">
        <v>1</v>
      </c>
      <c r="AS70" s="156">
        <v>10</v>
      </c>
      <c r="AT70" s="84">
        <v>9</v>
      </c>
      <c r="AU70" s="79"/>
      <c r="AV70" s="89"/>
      <c r="AW70" s="89">
        <v>1</v>
      </c>
      <c r="AX70" s="157">
        <v>2</v>
      </c>
      <c r="AY70" s="83"/>
      <c r="AZ70" s="84">
        <v>2</v>
      </c>
      <c r="BA70" s="79"/>
      <c r="BB70" s="79"/>
      <c r="BC70" s="80"/>
      <c r="BD70" s="137">
        <f t="shared" si="27"/>
        <v>32</v>
      </c>
      <c r="BE70" s="73">
        <v>21</v>
      </c>
      <c r="BF70" s="95"/>
      <c r="BG70" s="96"/>
      <c r="BH70" s="79">
        <v>17</v>
      </c>
      <c r="BI70" s="79"/>
      <c r="BJ70" s="79">
        <v>4</v>
      </c>
      <c r="BK70" s="80"/>
      <c r="BL70" s="220">
        <v>9</v>
      </c>
      <c r="BM70" s="228"/>
      <c r="BN70" s="229"/>
      <c r="BO70" s="93">
        <v>9</v>
      </c>
      <c r="BP70" s="93"/>
      <c r="BQ70" s="93"/>
      <c r="BR70" s="230"/>
      <c r="BS70" s="81">
        <v>2</v>
      </c>
      <c r="BT70" s="235"/>
      <c r="BU70" s="84">
        <v>2</v>
      </c>
      <c r="BV70" s="79"/>
      <c r="BW70" s="79"/>
      <c r="BX70" s="80"/>
      <c r="BY70" s="236">
        <f t="shared" si="0"/>
        <v>32</v>
      </c>
      <c r="BZ70" s="29">
        <v>21</v>
      </c>
      <c r="CA70" s="95"/>
      <c r="CB70" s="96">
        <v>16</v>
      </c>
      <c r="CC70" s="79">
        <v>4</v>
      </c>
      <c r="CD70" s="79"/>
      <c r="CE70" s="79">
        <v>1</v>
      </c>
      <c r="CF70" s="80"/>
      <c r="CG70" s="67">
        <v>9</v>
      </c>
      <c r="CH70" s="228"/>
      <c r="CI70" s="229">
        <v>6</v>
      </c>
      <c r="CJ70" s="93">
        <v>3</v>
      </c>
      <c r="CK70" s="93"/>
      <c r="CL70" s="93"/>
      <c r="CM70" s="230"/>
      <c r="CN70" s="33">
        <v>2</v>
      </c>
      <c r="CO70" s="283"/>
      <c r="CP70" s="235">
        <v>2</v>
      </c>
      <c r="CQ70" s="84"/>
      <c r="CR70" s="79"/>
      <c r="CS70" s="79"/>
      <c r="CT70" s="80"/>
      <c r="CU70" s="47">
        <f t="shared" si="4"/>
        <v>8</v>
      </c>
      <c r="CV70" s="29">
        <v>5</v>
      </c>
      <c r="CW70" s="95"/>
      <c r="CX70" s="96">
        <v>1</v>
      </c>
      <c r="CY70" s="79">
        <v>2</v>
      </c>
      <c r="CZ70" s="79"/>
      <c r="DA70" s="79">
        <v>1</v>
      </c>
      <c r="DB70" s="80">
        <v>1</v>
      </c>
      <c r="DC70" s="67">
        <v>3</v>
      </c>
      <c r="DD70" s="228"/>
      <c r="DE70" s="229">
        <v>3</v>
      </c>
      <c r="DF70" s="93"/>
      <c r="DG70" s="93"/>
      <c r="DH70" s="93"/>
      <c r="DI70" s="467"/>
      <c r="DJ70" s="45"/>
      <c r="DK70" s="283"/>
      <c r="DL70" s="235"/>
      <c r="DM70" s="84"/>
      <c r="DN70" s="79"/>
      <c r="DO70" s="79"/>
      <c r="DP70" s="80"/>
      <c r="DQ70" s="47">
        <f t="shared" si="28"/>
        <v>3</v>
      </c>
      <c r="DR70" s="48"/>
      <c r="DS70" s="263">
        <v>27</v>
      </c>
      <c r="DT70" s="269">
        <f t="shared" si="5"/>
        <v>17</v>
      </c>
      <c r="DU70" s="310">
        <f t="shared" si="6"/>
        <v>62.96296296296296</v>
      </c>
      <c r="DV70" s="269">
        <f t="shared" si="7"/>
        <v>3</v>
      </c>
      <c r="DW70" s="310">
        <f t="shared" si="8"/>
        <v>11.11111111111111</v>
      </c>
      <c r="DX70" s="269">
        <f t="shared" si="9"/>
        <v>7</v>
      </c>
      <c r="DY70" s="310">
        <f t="shared" si="10"/>
        <v>25.925925925925927</v>
      </c>
      <c r="DZ70" s="315">
        <v>11</v>
      </c>
      <c r="EA70" s="269">
        <f t="shared" si="11"/>
        <v>9</v>
      </c>
      <c r="EB70" s="297">
        <f t="shared" si="12"/>
        <v>81.81818181818181</v>
      </c>
      <c r="EC70" s="317">
        <f t="shared" si="13"/>
        <v>0</v>
      </c>
      <c r="ED70" s="322">
        <f t="shared" si="14"/>
        <v>0</v>
      </c>
      <c r="EE70" s="194">
        <f t="shared" si="15"/>
        <v>2</v>
      </c>
      <c r="EF70" s="323">
        <f t="shared" si="29"/>
        <v>18.181818181818183</v>
      </c>
      <c r="EG70" s="202">
        <v>2</v>
      </c>
      <c r="EH70" s="11">
        <f t="shared" si="16"/>
        <v>2</v>
      </c>
      <c r="EI70" s="324">
        <f t="shared" si="17"/>
        <v>100</v>
      </c>
      <c r="EJ70" s="465">
        <f t="shared" si="30"/>
        <v>0</v>
      </c>
      <c r="EK70" s="296">
        <f t="shared" si="18"/>
        <v>0</v>
      </c>
      <c r="EL70" s="465">
        <f t="shared" si="31"/>
        <v>0</v>
      </c>
      <c r="EM70" s="297">
        <f t="shared" si="19"/>
        <v>0</v>
      </c>
      <c r="EO70" s="242">
        <v>40</v>
      </c>
      <c r="EP70" s="318">
        <f t="shared" si="20"/>
        <v>28</v>
      </c>
      <c r="EQ70" s="297">
        <f t="shared" si="21"/>
        <v>70</v>
      </c>
      <c r="ER70" s="326">
        <f t="shared" si="22"/>
        <v>3</v>
      </c>
      <c r="ES70" s="328">
        <f t="shared" si="23"/>
        <v>7.5</v>
      </c>
      <c r="ET70" s="318">
        <f t="shared" si="24"/>
        <v>9</v>
      </c>
      <c r="EU70" s="297">
        <f t="shared" si="25"/>
        <v>22.5</v>
      </c>
      <c r="EV70" s="48"/>
    </row>
    <row r="71" spans="1:152" ht="15.75" customHeight="1" thickBot="1">
      <c r="A71" s="576" t="s">
        <v>90</v>
      </c>
      <c r="B71" s="577"/>
      <c r="C71" s="578"/>
      <c r="D71" s="180">
        <f>SUM(D10:D70)</f>
        <v>2017</v>
      </c>
      <c r="E71" s="177">
        <f>SUM(E10:E70)</f>
        <v>1655</v>
      </c>
      <c r="F71" s="172">
        <f>SUM(F10:F70)</f>
        <v>2</v>
      </c>
      <c r="G71" s="172">
        <f>SUM(G10:G70)</f>
        <v>201</v>
      </c>
      <c r="H71" s="179">
        <f>SUM(H10:H70)</f>
        <v>159</v>
      </c>
      <c r="I71" s="180">
        <f aca="true" t="shared" si="38" ref="I71:P71">SUM(I10:I70)</f>
        <v>733</v>
      </c>
      <c r="J71" s="177">
        <f t="shared" si="38"/>
        <v>622</v>
      </c>
      <c r="K71" s="172">
        <f t="shared" si="38"/>
        <v>80</v>
      </c>
      <c r="L71" s="172">
        <f t="shared" si="38"/>
        <v>1</v>
      </c>
      <c r="M71" s="179">
        <f t="shared" si="38"/>
        <v>30</v>
      </c>
      <c r="N71" s="180">
        <f t="shared" si="38"/>
        <v>279</v>
      </c>
      <c r="O71" s="177">
        <f t="shared" si="38"/>
        <v>224</v>
      </c>
      <c r="P71" s="172">
        <f t="shared" si="38"/>
        <v>42</v>
      </c>
      <c r="Q71" s="172">
        <f>SUM(Q10:Q70)</f>
        <v>2</v>
      </c>
      <c r="R71" s="173">
        <f>SUM(R10:R70)</f>
        <v>11</v>
      </c>
      <c r="S71" s="174">
        <f t="shared" si="26"/>
        <v>2827</v>
      </c>
      <c r="T71" s="175">
        <f>SUM(T10:T70)</f>
        <v>1856</v>
      </c>
      <c r="U71" s="171">
        <f>SUM(U10:U70)</f>
        <v>5</v>
      </c>
      <c r="V71" s="172">
        <f>SUM(V10:V70)</f>
        <v>2</v>
      </c>
      <c r="W71" s="172">
        <f>SUM(W10:W70)</f>
        <v>1607</v>
      </c>
      <c r="X71" s="172">
        <f>SUM(X10:X70)</f>
        <v>10</v>
      </c>
      <c r="Y71" s="176">
        <f aca="true" t="shared" si="39" ref="Y71:AJ71">SUM(Y10:Y70)</f>
        <v>121</v>
      </c>
      <c r="Z71" s="173">
        <f t="shared" si="39"/>
        <v>116</v>
      </c>
      <c r="AA71" s="177">
        <f t="shared" si="39"/>
        <v>703</v>
      </c>
      <c r="AB71" s="172">
        <f t="shared" si="39"/>
        <v>609</v>
      </c>
      <c r="AC71" s="172">
        <f t="shared" si="39"/>
        <v>53</v>
      </c>
      <c r="AD71" s="172">
        <f t="shared" si="39"/>
        <v>7</v>
      </c>
      <c r="AE71" s="172">
        <f t="shared" si="39"/>
        <v>34</v>
      </c>
      <c r="AF71" s="172">
        <f t="shared" si="39"/>
        <v>268</v>
      </c>
      <c r="AG71" s="172">
        <f t="shared" si="39"/>
        <v>213</v>
      </c>
      <c r="AH71" s="172">
        <f t="shared" si="39"/>
        <v>38</v>
      </c>
      <c r="AI71" s="172">
        <f t="shared" si="39"/>
        <v>2</v>
      </c>
      <c r="AJ71" s="173">
        <f t="shared" si="39"/>
        <v>15</v>
      </c>
      <c r="AK71" s="174">
        <f>SUM(AK10:AK70)</f>
        <v>2666</v>
      </c>
      <c r="AL71" s="175">
        <f aca="true" t="shared" si="40" ref="AL71:BC71">SUM(AL10:AL70)</f>
        <v>1743</v>
      </c>
      <c r="AM71" s="171">
        <f t="shared" si="40"/>
        <v>4</v>
      </c>
      <c r="AN71" s="172">
        <f t="shared" si="40"/>
        <v>3</v>
      </c>
      <c r="AO71" s="172">
        <f t="shared" si="40"/>
        <v>1499</v>
      </c>
      <c r="AP71" s="172">
        <f t="shared" si="40"/>
        <v>8</v>
      </c>
      <c r="AQ71" s="178">
        <f t="shared" si="40"/>
        <v>161</v>
      </c>
      <c r="AR71" s="173">
        <f t="shared" si="40"/>
        <v>72</v>
      </c>
      <c r="AS71" s="177">
        <f t="shared" si="40"/>
        <v>669</v>
      </c>
      <c r="AT71" s="172">
        <f t="shared" si="40"/>
        <v>572</v>
      </c>
      <c r="AU71" s="172">
        <f t="shared" si="40"/>
        <v>64</v>
      </c>
      <c r="AV71" s="172">
        <f t="shared" si="40"/>
        <v>4</v>
      </c>
      <c r="AW71" s="179">
        <f t="shared" si="40"/>
        <v>29</v>
      </c>
      <c r="AX71" s="180">
        <f t="shared" si="40"/>
        <v>254</v>
      </c>
      <c r="AY71" s="180">
        <f t="shared" si="40"/>
        <v>1</v>
      </c>
      <c r="AZ71" s="177">
        <f t="shared" si="40"/>
        <v>212</v>
      </c>
      <c r="BA71" s="172">
        <f t="shared" si="40"/>
        <v>30</v>
      </c>
      <c r="BB71" s="172">
        <f t="shared" si="40"/>
        <v>1</v>
      </c>
      <c r="BC71" s="173">
        <f t="shared" si="40"/>
        <v>11</v>
      </c>
      <c r="BD71" s="145">
        <f>SUM(BD10:BD70)</f>
        <v>2556</v>
      </c>
      <c r="BE71" s="175">
        <f aca="true" t="shared" si="41" ref="BE71:BT71">SUM(BE10:BE70)</f>
        <v>1672</v>
      </c>
      <c r="BF71" s="171">
        <f t="shared" si="41"/>
        <v>2</v>
      </c>
      <c r="BG71" s="172">
        <f t="shared" si="41"/>
        <v>595</v>
      </c>
      <c r="BH71" s="172">
        <f t="shared" si="41"/>
        <v>724</v>
      </c>
      <c r="BI71" s="172">
        <f t="shared" si="41"/>
        <v>23</v>
      </c>
      <c r="BJ71" s="178">
        <f t="shared" si="41"/>
        <v>252</v>
      </c>
      <c r="BK71" s="173">
        <f t="shared" si="41"/>
        <v>78</v>
      </c>
      <c r="BL71" s="177">
        <f t="shared" si="41"/>
        <v>640</v>
      </c>
      <c r="BM71" s="222">
        <f t="shared" si="41"/>
        <v>2</v>
      </c>
      <c r="BN71" s="222">
        <f t="shared" si="41"/>
        <v>279</v>
      </c>
      <c r="BO71" s="222">
        <f t="shared" si="41"/>
        <v>248</v>
      </c>
      <c r="BP71" s="222">
        <f t="shared" si="41"/>
        <v>85</v>
      </c>
      <c r="BQ71" s="222">
        <f t="shared" si="41"/>
        <v>9</v>
      </c>
      <c r="BR71" s="223">
        <f t="shared" si="41"/>
        <v>19</v>
      </c>
      <c r="BS71" s="180">
        <f t="shared" si="41"/>
        <v>244</v>
      </c>
      <c r="BT71" s="180">
        <f t="shared" si="41"/>
        <v>107</v>
      </c>
      <c r="BU71" s="177">
        <f>SUM(BU10:BU70)</f>
        <v>62</v>
      </c>
      <c r="BV71" s="172">
        <f>SUM(BV10:BV70)</f>
        <v>59</v>
      </c>
      <c r="BW71" s="172">
        <f>SUM(BW10:BW70)</f>
        <v>2</v>
      </c>
      <c r="BX71" s="173">
        <f>SUM(BX10:BX70)</f>
        <v>14</v>
      </c>
      <c r="BY71" s="145">
        <f>SUM(BY10:BY70)</f>
        <v>1468</v>
      </c>
      <c r="BZ71" s="175">
        <f aca="true" t="shared" si="42" ref="BZ71:CT71">SUM(BZ10:BZ70)</f>
        <v>1001</v>
      </c>
      <c r="CA71" s="171">
        <f t="shared" si="42"/>
        <v>5</v>
      </c>
      <c r="CB71" s="172">
        <f t="shared" si="42"/>
        <v>606</v>
      </c>
      <c r="CC71" s="172">
        <f t="shared" si="42"/>
        <v>177</v>
      </c>
      <c r="CD71" s="172">
        <f t="shared" si="42"/>
        <v>3</v>
      </c>
      <c r="CE71" s="178">
        <f t="shared" si="42"/>
        <v>174</v>
      </c>
      <c r="CF71" s="173">
        <f t="shared" si="42"/>
        <v>41</v>
      </c>
      <c r="CG71" s="177">
        <f t="shared" si="42"/>
        <v>344</v>
      </c>
      <c r="CH71" s="222">
        <f t="shared" si="42"/>
        <v>1</v>
      </c>
      <c r="CI71" s="222">
        <f t="shared" si="42"/>
        <v>208</v>
      </c>
      <c r="CJ71" s="222">
        <f t="shared" si="42"/>
        <v>40</v>
      </c>
      <c r="CK71" s="222">
        <f t="shared" si="42"/>
        <v>79</v>
      </c>
      <c r="CL71" s="222">
        <f t="shared" si="42"/>
        <v>2</v>
      </c>
      <c r="CM71" s="223">
        <f t="shared" si="42"/>
        <v>15</v>
      </c>
      <c r="CN71" s="180">
        <f t="shared" si="42"/>
        <v>123</v>
      </c>
      <c r="CO71" s="180">
        <f t="shared" si="42"/>
        <v>2</v>
      </c>
      <c r="CP71" s="282">
        <f t="shared" si="42"/>
        <v>57</v>
      </c>
      <c r="CQ71" s="177">
        <f t="shared" si="42"/>
        <v>16</v>
      </c>
      <c r="CR71" s="172">
        <f t="shared" si="42"/>
        <v>41</v>
      </c>
      <c r="CS71" s="172">
        <f t="shared" si="42"/>
        <v>0</v>
      </c>
      <c r="CT71" s="173">
        <f t="shared" si="42"/>
        <v>9</v>
      </c>
      <c r="CU71" s="237">
        <f t="shared" si="4"/>
        <v>540</v>
      </c>
      <c r="CV71" s="175">
        <f aca="true" t="shared" si="43" ref="CV71:DP71">SUM(CV10:CV70)</f>
        <v>359</v>
      </c>
      <c r="CW71" s="171">
        <f t="shared" si="43"/>
        <v>1</v>
      </c>
      <c r="CX71" s="172">
        <f t="shared" si="43"/>
        <v>181</v>
      </c>
      <c r="CY71" s="172">
        <f t="shared" si="43"/>
        <v>33</v>
      </c>
      <c r="CZ71" s="172">
        <f t="shared" si="43"/>
        <v>10</v>
      </c>
      <c r="DA71" s="178">
        <f t="shared" si="43"/>
        <v>103</v>
      </c>
      <c r="DB71" s="173">
        <f t="shared" si="43"/>
        <v>32</v>
      </c>
      <c r="DC71" s="177">
        <f t="shared" si="43"/>
        <v>122</v>
      </c>
      <c r="DD71" s="222">
        <f t="shared" si="43"/>
        <v>0</v>
      </c>
      <c r="DE71" s="222">
        <f t="shared" si="43"/>
        <v>52</v>
      </c>
      <c r="DF71" s="222">
        <f t="shared" si="43"/>
        <v>16</v>
      </c>
      <c r="DG71" s="222">
        <f t="shared" si="43"/>
        <v>36</v>
      </c>
      <c r="DH71" s="222">
        <f t="shared" si="43"/>
        <v>3</v>
      </c>
      <c r="DI71" s="223">
        <f t="shared" si="43"/>
        <v>15</v>
      </c>
      <c r="DJ71" s="180">
        <f t="shared" si="43"/>
        <v>59</v>
      </c>
      <c r="DK71" s="180">
        <f t="shared" si="43"/>
        <v>0</v>
      </c>
      <c r="DL71" s="282">
        <f t="shared" si="43"/>
        <v>14</v>
      </c>
      <c r="DM71" s="177">
        <f t="shared" si="43"/>
        <v>8</v>
      </c>
      <c r="DN71" s="172">
        <f t="shared" si="43"/>
        <v>29</v>
      </c>
      <c r="DO71" s="172">
        <f t="shared" si="43"/>
        <v>1</v>
      </c>
      <c r="DP71" s="173">
        <f t="shared" si="43"/>
        <v>7</v>
      </c>
      <c r="DQ71" s="237">
        <f>DJ71-DL71-DP71+DK71+DC71+DD71-DE71-DI71+CV71+CW71-CX71-DB71</f>
        <v>240</v>
      </c>
      <c r="DR71" s="48"/>
      <c r="DS71" s="264">
        <v>2017</v>
      </c>
      <c r="DT71" s="265">
        <f>SUM(DT10:DT70)</f>
        <v>1389</v>
      </c>
      <c r="DU71" s="295">
        <f t="shared" si="6"/>
        <v>68.86465047099652</v>
      </c>
      <c r="DV71" s="311">
        <f>SUM(DV10:DV70)</f>
        <v>147</v>
      </c>
      <c r="DW71" s="295">
        <f t="shared" si="8"/>
        <v>7.288051561725335</v>
      </c>
      <c r="DX71" s="311">
        <f>SUM(DX10:DX70)</f>
        <v>481</v>
      </c>
      <c r="DY71" s="295">
        <f t="shared" si="10"/>
        <v>23.847297967278134</v>
      </c>
      <c r="DZ71" s="145">
        <v>733</v>
      </c>
      <c r="EA71" s="145">
        <f>SUM(EA10:EA70)</f>
        <v>539</v>
      </c>
      <c r="EB71" s="319">
        <f t="shared" si="12"/>
        <v>73.53342428376534</v>
      </c>
      <c r="EC71" s="320">
        <f>SUM(EC10:EC70)</f>
        <v>55</v>
      </c>
      <c r="ED71" s="295">
        <f t="shared" si="14"/>
        <v>7.503410641200546</v>
      </c>
      <c r="EE71" s="145">
        <f>SUM(EE10:EE70)</f>
        <v>139</v>
      </c>
      <c r="EF71" s="212">
        <f t="shared" si="29"/>
        <v>18.963165075034105</v>
      </c>
      <c r="EG71" s="265">
        <v>279</v>
      </c>
      <c r="EH71" s="294">
        <f>SUM(EH10:EH70)</f>
        <v>178</v>
      </c>
      <c r="EI71" s="289">
        <f t="shared" si="17"/>
        <v>63.799283154121866</v>
      </c>
      <c r="EJ71" s="294">
        <f>SUM(EJ10:EJ70)</f>
        <v>38</v>
      </c>
      <c r="EK71" s="289">
        <f t="shared" si="18"/>
        <v>13.620071684587813</v>
      </c>
      <c r="EL71" s="294">
        <f>SUM(EL10:EL70)</f>
        <v>64</v>
      </c>
      <c r="EM71" s="295">
        <f t="shared" si="19"/>
        <v>22.939068100358423</v>
      </c>
      <c r="EO71" s="265">
        <f>SUM(EO10:EO70)</f>
        <v>3030</v>
      </c>
      <c r="EP71" s="294">
        <f>SUM(EP10:EP70)</f>
        <v>2106</v>
      </c>
      <c r="EQ71" s="289">
        <f t="shared" si="21"/>
        <v>69.5049504950495</v>
      </c>
      <c r="ER71" s="294">
        <f>SUM(ER10:ER70)</f>
        <v>240</v>
      </c>
      <c r="ES71" s="289">
        <f t="shared" si="23"/>
        <v>7.920792079207921</v>
      </c>
      <c r="ET71" s="294">
        <f>SUM(ET10:ET70)</f>
        <v>684</v>
      </c>
      <c r="EU71" s="295">
        <f t="shared" si="25"/>
        <v>22.574257425742573</v>
      </c>
      <c r="EV71" s="48"/>
    </row>
    <row r="72" spans="1:149" ht="15.75" customHeight="1" thickBot="1">
      <c r="A72" s="579" t="s">
        <v>91</v>
      </c>
      <c r="B72" s="580"/>
      <c r="C72" s="581"/>
      <c r="D72" s="273">
        <f>D71*100/3029</f>
        <v>66.58963354242324</v>
      </c>
      <c r="E72" s="170">
        <f>E71*100/D71</f>
        <v>82.0525532969757</v>
      </c>
      <c r="F72" s="159">
        <f>F71*100/D71</f>
        <v>0.0991571641051066</v>
      </c>
      <c r="G72" s="159">
        <f>G71*100/D71</f>
        <v>9.965294992563212</v>
      </c>
      <c r="H72" s="163">
        <f>H71*100/D71</f>
        <v>7.882994546355974</v>
      </c>
      <c r="I72" s="272">
        <f>I71*100/3029</f>
        <v>24.199405744470123</v>
      </c>
      <c r="J72" s="168">
        <f>J71*100/I71</f>
        <v>84.85675306957708</v>
      </c>
      <c r="K72" s="159">
        <f>K71*100/I71</f>
        <v>10.914051841746248</v>
      </c>
      <c r="L72" s="159">
        <f>L71*100/I71</f>
        <v>0.1364256480218281</v>
      </c>
      <c r="M72" s="163">
        <f>M71*100/I71</f>
        <v>4.092769440654843</v>
      </c>
      <c r="N72" s="154">
        <f>N71*100/3029</f>
        <v>9.210960713106635</v>
      </c>
      <c r="O72" s="166">
        <f>O71*100/N71</f>
        <v>80.28673835125448</v>
      </c>
      <c r="P72" s="160">
        <f>P71*100/N71</f>
        <v>15.053763440860216</v>
      </c>
      <c r="Q72" s="159">
        <f>Q71*100/N71</f>
        <v>0.7168458781362007</v>
      </c>
      <c r="R72" s="162">
        <f>R71*100/N71</f>
        <v>3.942652329749104</v>
      </c>
      <c r="S72" s="163">
        <f>S71*100/3029</f>
        <v>93.33113238692638</v>
      </c>
      <c r="T72" s="164"/>
      <c r="U72" s="165"/>
      <c r="V72" s="158">
        <f>V71*100/T71</f>
        <v>0.10775862068965517</v>
      </c>
      <c r="W72" s="159">
        <f>W71*100/T71</f>
        <v>86.58405172413794</v>
      </c>
      <c r="X72" s="159">
        <f>X71*100/T71</f>
        <v>0.5387931034482759</v>
      </c>
      <c r="Y72" s="159">
        <f>Y71*100/T71</f>
        <v>6.519396551724138</v>
      </c>
      <c r="Z72" s="162">
        <f>Z71*100/T71</f>
        <v>6.25</v>
      </c>
      <c r="AA72" s="166">
        <f>AA71*100/I71</f>
        <v>95.90723055934515</v>
      </c>
      <c r="AB72" s="161">
        <f>AB71*100/AA71</f>
        <v>86.62873399715505</v>
      </c>
      <c r="AC72" s="159">
        <f>AC71*100/AA71</f>
        <v>7.539118065433855</v>
      </c>
      <c r="AD72" s="159">
        <f>AD71*100/AA71</f>
        <v>0.9957325746799431</v>
      </c>
      <c r="AE72" s="159">
        <f>AE71*100/AA71</f>
        <v>4.836415362731152</v>
      </c>
      <c r="AF72" s="159">
        <f>AF71*100/N71</f>
        <v>96.05734767025089</v>
      </c>
      <c r="AG72" s="159">
        <f>AG71*100/AF71</f>
        <v>79.4776119402985</v>
      </c>
      <c r="AH72" s="159">
        <f>AH71*100/AF71</f>
        <v>14.17910447761194</v>
      </c>
      <c r="AI72" s="159">
        <f>AI71*100/AF71</f>
        <v>0.746268656716418</v>
      </c>
      <c r="AJ72" s="162">
        <f>AJ71*100/AF71</f>
        <v>5.597014925373134</v>
      </c>
      <c r="AK72" s="163">
        <f>AK71*100/3029</f>
        <v>88.01584681413007</v>
      </c>
      <c r="AL72" s="167">
        <f>AL71*100/D71</f>
        <v>86.4154685176004</v>
      </c>
      <c r="AM72" s="165"/>
      <c r="AN72" s="158">
        <f>AN71*100/AL71</f>
        <v>0.1721170395869191</v>
      </c>
      <c r="AO72" s="159">
        <f>AO71*100/AL71</f>
        <v>86.00114744693057</v>
      </c>
      <c r="AP72" s="159">
        <f>AP71*100/AL71</f>
        <v>0.4589787722317843</v>
      </c>
      <c r="AQ72" s="159">
        <f>AQ71*100/AL71</f>
        <v>9.236947791164658</v>
      </c>
      <c r="AR72" s="162">
        <f>AR71*100/AL71</f>
        <v>4.130808950086059</v>
      </c>
      <c r="AS72" s="168">
        <f>AS71*100/AA71</f>
        <v>95.16358463726885</v>
      </c>
      <c r="AT72" s="161">
        <f>AT71*100/AS71</f>
        <v>85.50074738415546</v>
      </c>
      <c r="AU72" s="277">
        <f>AU71*100/AS71</f>
        <v>9.566517189835576</v>
      </c>
      <c r="AV72" s="277">
        <f>AV71*100/AS71</f>
        <v>0.5979073243647235</v>
      </c>
      <c r="AW72" s="163">
        <f>AW71*100/AS71</f>
        <v>4.334828101644245</v>
      </c>
      <c r="AX72" s="154">
        <f>AX71*100/N71</f>
        <v>91.0394265232975</v>
      </c>
      <c r="AY72" s="169"/>
      <c r="AZ72" s="170">
        <f>AZ71*100/AX71</f>
        <v>83.46456692913385</v>
      </c>
      <c r="BA72" s="159">
        <f>BA71*100/AX71</f>
        <v>11.811023622047244</v>
      </c>
      <c r="BB72" s="159">
        <f>BB71*100/AX71</f>
        <v>0.3937007874015748</v>
      </c>
      <c r="BC72" s="162">
        <f>BC71*100/AX71</f>
        <v>4.330708661417323</v>
      </c>
      <c r="BD72" s="218">
        <f>BD71*100/3029</f>
        <v>84.38428524265434</v>
      </c>
      <c r="BE72" s="167">
        <f>BE71*100/X71</f>
        <v>16720</v>
      </c>
      <c r="BF72" s="165"/>
      <c r="BG72" s="158">
        <f>BG71*100/BE71</f>
        <v>35.58612440191388</v>
      </c>
      <c r="BH72" s="159">
        <f>BH71*100/BE71</f>
        <v>43.301435406698566</v>
      </c>
      <c r="BI72" s="159">
        <f>BI71*100/BE71</f>
        <v>1.375598086124402</v>
      </c>
      <c r="BJ72" s="159">
        <f>BJ71*100/BE71</f>
        <v>15.07177033492823</v>
      </c>
      <c r="BK72" s="162">
        <f>BK71*100/BE71</f>
        <v>4.6650717703349285</v>
      </c>
      <c r="BL72" s="168">
        <f>BL71*100/AU71</f>
        <v>1000</v>
      </c>
      <c r="BM72" s="168"/>
      <c r="BN72" s="168">
        <f>BN71*100/BL71</f>
        <v>43.59375</v>
      </c>
      <c r="BO72" s="161">
        <f>BO71*100/BL71</f>
        <v>38.75</v>
      </c>
      <c r="BP72" s="159">
        <f>BP71*100/BL71</f>
        <v>13.28125</v>
      </c>
      <c r="BQ72" s="159">
        <f>BQ71*100/BL71</f>
        <v>1.40625</v>
      </c>
      <c r="BR72" s="163">
        <f>BR71*100/BL71</f>
        <v>2.96875</v>
      </c>
      <c r="BS72" s="154">
        <f>BS71*100/AH71</f>
        <v>642.1052631578947</v>
      </c>
      <c r="BT72" s="170">
        <f>BT71*100/BS71</f>
        <v>43.85245901639344</v>
      </c>
      <c r="BU72" s="170">
        <f>BU71*100/BS71</f>
        <v>25.40983606557377</v>
      </c>
      <c r="BV72" s="159">
        <f>BV71*100/BS71</f>
        <v>24.18032786885246</v>
      </c>
      <c r="BW72" s="159">
        <f>BW71*100/BS71</f>
        <v>0.819672131147541</v>
      </c>
      <c r="BX72" s="162">
        <f>BX71*100/BS71</f>
        <v>5.737704918032787</v>
      </c>
      <c r="BY72" s="218">
        <f>BY71*100/3029</f>
        <v>48.4648398811489</v>
      </c>
      <c r="BZ72" s="167">
        <f>BZ71*100/BW71</f>
        <v>50050</v>
      </c>
      <c r="CA72" s="165"/>
      <c r="CB72" s="158">
        <f>CB71*100/BZ71</f>
        <v>60.53946053946054</v>
      </c>
      <c r="CC72" s="159">
        <f>CC71*100/BZ71</f>
        <v>17.68231768231768</v>
      </c>
      <c r="CD72" s="159">
        <f>CD71*100/BZ71</f>
        <v>0.2997002997002997</v>
      </c>
      <c r="CE72" s="159">
        <f>CE71*100/BZ71</f>
        <v>17.382617382617383</v>
      </c>
      <c r="CF72" s="162">
        <f>CF71*100/BZ71</f>
        <v>4.095904095904096</v>
      </c>
      <c r="CG72" s="168" t="e">
        <f>CG71*100/#REF!</f>
        <v>#REF!</v>
      </c>
      <c r="CH72" s="168"/>
      <c r="CI72" s="168">
        <f>CI71*100/CG71</f>
        <v>60.46511627906977</v>
      </c>
      <c r="CJ72" s="161">
        <f>CJ71*100/CG71</f>
        <v>11.627906976744185</v>
      </c>
      <c r="CK72" s="159">
        <f>CK71*100/CG71</f>
        <v>22.96511627906977</v>
      </c>
      <c r="CL72" s="159">
        <f>CL71*100/CG71</f>
        <v>0.5813953488372093</v>
      </c>
      <c r="CM72" s="163">
        <f>CM71*100/CG71</f>
        <v>4.3604651162790695</v>
      </c>
      <c r="CN72" s="154" t="e">
        <f>CN71*100/#REF!</f>
        <v>#REF!</v>
      </c>
      <c r="CO72" s="154" t="e">
        <f>CO71*100/#REF!</f>
        <v>#REF!</v>
      </c>
      <c r="CP72" s="170">
        <f>CP71*100/CN71</f>
        <v>46.34146341463415</v>
      </c>
      <c r="CQ72" s="170">
        <f>CQ71*100/CN71</f>
        <v>13.008130081300813</v>
      </c>
      <c r="CR72" s="159">
        <f>CR71*100/CN71</f>
        <v>33.333333333333336</v>
      </c>
      <c r="CS72" s="159">
        <f>CS71*100/CN71</f>
        <v>0</v>
      </c>
      <c r="CT72" s="162">
        <f>CT71*100/CN71</f>
        <v>7.317073170731708</v>
      </c>
      <c r="CU72" s="218">
        <f>CU71*100/3029</f>
        <v>17.827665896335425</v>
      </c>
      <c r="CV72" s="167" t="e">
        <f>CV71*100/CS71</f>
        <v>#DIV/0!</v>
      </c>
      <c r="CW72" s="165"/>
      <c r="CX72" s="158">
        <f>CX71*100/CV71</f>
        <v>50.41782729805014</v>
      </c>
      <c r="CY72" s="159">
        <f>CY71*100/CV71</f>
        <v>9.192200557103064</v>
      </c>
      <c r="CZ72" s="159">
        <f>CZ71*100/CV71</f>
        <v>2.785515320334262</v>
      </c>
      <c r="DA72" s="159">
        <f>DA71*100/CV71</f>
        <v>28.690807799442897</v>
      </c>
      <c r="DB72" s="162">
        <f>DB71*100/CV71</f>
        <v>8.913649025069638</v>
      </c>
      <c r="DC72" s="168" t="e">
        <f>DC71*100/#REF!</f>
        <v>#REF!</v>
      </c>
      <c r="DD72" s="168"/>
      <c r="DE72" s="168">
        <f>DE71*100/DC71</f>
        <v>42.622950819672134</v>
      </c>
      <c r="DF72" s="161">
        <f>DF71*100/DC71</f>
        <v>13.114754098360656</v>
      </c>
      <c r="DG72" s="159">
        <f>DG71*100/DC71</f>
        <v>29.508196721311474</v>
      </c>
      <c r="DH72" s="159">
        <f>DH71*100/DC71</f>
        <v>2.459016393442623</v>
      </c>
      <c r="DI72" s="163">
        <f>DI71*100/DC71</f>
        <v>12.295081967213115</v>
      </c>
      <c r="DJ72" s="154" t="e">
        <f>DJ71*100/#REF!</f>
        <v>#REF!</v>
      </c>
      <c r="DK72" s="154" t="e">
        <f>DK71*100/#REF!</f>
        <v>#REF!</v>
      </c>
      <c r="DL72" s="170">
        <f>DL71*100/DJ71</f>
        <v>23.728813559322035</v>
      </c>
      <c r="DM72" s="170">
        <f>DM71*100/DJ71</f>
        <v>13.559322033898304</v>
      </c>
      <c r="DN72" s="159">
        <f>DN71*100/DJ71</f>
        <v>49.152542372881356</v>
      </c>
      <c r="DO72" s="159">
        <f>DO71*100/DJ71</f>
        <v>1.694915254237288</v>
      </c>
      <c r="DP72" s="162">
        <f>DP71*100/DJ71</f>
        <v>11.864406779661017</v>
      </c>
      <c r="DQ72" s="218">
        <f>DQ71*100/3029</f>
        <v>7.923407065037966</v>
      </c>
      <c r="DR72" s="329"/>
      <c r="DY72" s="275"/>
      <c r="EB72" s="275"/>
      <c r="EK72" s="274"/>
      <c r="ES72" s="274"/>
    </row>
    <row r="73" spans="1:150" ht="15.75" customHeight="1">
      <c r="A73" s="97"/>
      <c r="B73" s="2"/>
      <c r="C73" s="2"/>
      <c r="D73" s="48"/>
      <c r="E73" s="48"/>
      <c r="F73" s="4"/>
      <c r="G73" s="98"/>
      <c r="H73" s="4"/>
      <c r="I73" s="4"/>
      <c r="N73" s="99"/>
      <c r="T73" s="48"/>
      <c r="U73" s="48"/>
      <c r="V73" s="48"/>
      <c r="W73" s="48"/>
      <c r="Z73" s="4"/>
      <c r="AF73" s="99"/>
      <c r="AK73" s="48"/>
      <c r="DU73" s="48"/>
      <c r="ET73" t="s">
        <v>164</v>
      </c>
    </row>
    <row r="74" spans="1:37" ht="12.75">
      <c r="A74" t="s">
        <v>92</v>
      </c>
      <c r="G74" s="48"/>
      <c r="H74" s="48"/>
      <c r="I74" s="48"/>
      <c r="K74" s="48"/>
      <c r="Q74" s="48"/>
      <c r="AK74" s="48"/>
    </row>
    <row r="75" spans="1:125" ht="12.75">
      <c r="A75" t="s">
        <v>93</v>
      </c>
      <c r="S75" t="s">
        <v>94</v>
      </c>
      <c r="AK75" s="48"/>
      <c r="DU75" s="48"/>
    </row>
    <row r="76" spans="1:130" ht="12.75">
      <c r="A76" t="s">
        <v>95</v>
      </c>
      <c r="S76" t="s">
        <v>96</v>
      </c>
      <c r="AK76" s="48"/>
      <c r="AV76" s="261"/>
      <c r="DU76" s="48"/>
      <c r="DZ76" s="48"/>
    </row>
    <row r="77" spans="1:125" ht="12.75">
      <c r="A77" t="s">
        <v>97</v>
      </c>
      <c r="S77" t="s">
        <v>98</v>
      </c>
      <c r="AK77" s="48"/>
      <c r="DU77" s="48"/>
    </row>
    <row r="78" spans="1:37" ht="12.75">
      <c r="A78" t="s">
        <v>99</v>
      </c>
      <c r="S78" t="s">
        <v>100</v>
      </c>
      <c r="AK78" s="48"/>
    </row>
    <row r="79" spans="19:37" ht="12.75">
      <c r="S79" t="s">
        <v>101</v>
      </c>
      <c r="AK79" s="48"/>
    </row>
    <row r="80" spans="1:37" ht="12.75">
      <c r="A80" s="3"/>
      <c r="B80" s="3"/>
      <c r="C80" s="3"/>
      <c r="D80" s="3"/>
      <c r="E80" s="3"/>
      <c r="F80" s="3"/>
      <c r="G80" s="3"/>
      <c r="S80" t="s">
        <v>102</v>
      </c>
      <c r="AK80" s="48"/>
    </row>
    <row r="81" spans="19:37" ht="12.75">
      <c r="S81" t="s">
        <v>136</v>
      </c>
      <c r="AK81" s="48"/>
    </row>
    <row r="82" ht="12.75">
      <c r="AK82" s="48"/>
    </row>
    <row r="83" ht="12.75">
      <c r="AK83" s="48"/>
    </row>
    <row r="84" ht="12.75">
      <c r="AK84" s="48"/>
    </row>
    <row r="85" ht="12.75">
      <c r="AK85" s="48"/>
    </row>
    <row r="86" ht="12.75">
      <c r="AK86" s="48"/>
    </row>
    <row r="87" ht="12.75">
      <c r="AK87" s="48"/>
    </row>
    <row r="88" ht="12.75">
      <c r="AK88" s="48"/>
    </row>
    <row r="89" ht="12.75">
      <c r="AK89" s="48"/>
    </row>
    <row r="90" ht="12.75">
      <c r="AK90" s="48"/>
    </row>
    <row r="91" ht="12.75">
      <c r="AK91" s="48"/>
    </row>
    <row r="92" ht="12.75">
      <c r="AK92" s="48"/>
    </row>
    <row r="93" ht="12.75">
      <c r="AK93" s="48"/>
    </row>
    <row r="94" ht="12.75">
      <c r="AK94" s="48"/>
    </row>
    <row r="95" ht="12.75">
      <c r="AK95" s="48"/>
    </row>
  </sheetData>
  <sheetProtection password="9DB4" sheet="1" objects="1" scenarios="1"/>
  <mergeCells count="56">
    <mergeCell ref="DC8:DI8"/>
    <mergeCell ref="DJ8:DP8"/>
    <mergeCell ref="A1:AC1"/>
    <mergeCell ref="A2:AC2"/>
    <mergeCell ref="A4:R4"/>
    <mergeCell ref="A5:AJ5"/>
    <mergeCell ref="A6:C6"/>
    <mergeCell ref="A7:A9"/>
    <mergeCell ref="B7:B9"/>
    <mergeCell ref="C7:C9"/>
    <mergeCell ref="BS8:BX8"/>
    <mergeCell ref="D7:R7"/>
    <mergeCell ref="S7:S9"/>
    <mergeCell ref="T7:AJ7"/>
    <mergeCell ref="AK7:AK9"/>
    <mergeCell ref="AS8:AW8"/>
    <mergeCell ref="DZ7:EF7"/>
    <mergeCell ref="BZ8:CF8"/>
    <mergeCell ref="CG8:CM8"/>
    <mergeCell ref="CN8:CT8"/>
    <mergeCell ref="DT8:DU8"/>
    <mergeCell ref="DV8:DW8"/>
    <mergeCell ref="DX8:DY8"/>
    <mergeCell ref="CV7:DP7"/>
    <mergeCell ref="DQ7:DQ9"/>
    <mergeCell ref="CV8:DB8"/>
    <mergeCell ref="BZ7:CT7"/>
    <mergeCell ref="CU7:CU9"/>
    <mergeCell ref="DS7:DY7"/>
    <mergeCell ref="AL7:BC7"/>
    <mergeCell ref="BD7:BD9"/>
    <mergeCell ref="BE7:BX7"/>
    <mergeCell ref="BY7:BY9"/>
    <mergeCell ref="AX8:BC8"/>
    <mergeCell ref="BE8:BK8"/>
    <mergeCell ref="BL8:BR8"/>
    <mergeCell ref="EH8:EI8"/>
    <mergeCell ref="EG7:EM7"/>
    <mergeCell ref="EO7:EU7"/>
    <mergeCell ref="D8:H8"/>
    <mergeCell ref="I8:M8"/>
    <mergeCell ref="N8:R8"/>
    <mergeCell ref="T8:Z8"/>
    <mergeCell ref="AA8:AE8"/>
    <mergeCell ref="AF8:AJ8"/>
    <mergeCell ref="AL8:AR8"/>
    <mergeCell ref="ET8:EU8"/>
    <mergeCell ref="A71:C71"/>
    <mergeCell ref="A72:C72"/>
    <mergeCell ref="EJ8:EK8"/>
    <mergeCell ref="EL8:EM8"/>
    <mergeCell ref="EP8:EQ8"/>
    <mergeCell ref="ER8:ES8"/>
    <mergeCell ref="EA8:EB8"/>
    <mergeCell ref="EC8:ED8"/>
    <mergeCell ref="EE8:EF8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87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V75" sqref="DV75"/>
    </sheetView>
  </sheetViews>
  <sheetFormatPr defaultColWidth="9.140625" defaultRowHeight="12.75"/>
  <cols>
    <col min="1" max="1" width="4.7109375" style="0" customWidth="1"/>
    <col min="3" max="3" width="4.140625" style="0" customWidth="1"/>
    <col min="4" max="50" width="5.7109375" style="0" customWidth="1"/>
    <col min="51" max="51" width="6.140625" style="0" customWidth="1"/>
    <col min="52" max="56" width="5.7109375" style="0" customWidth="1"/>
    <col min="57" max="57" width="4.7109375" style="0" customWidth="1"/>
    <col min="58" max="58" width="4.00390625" style="0" customWidth="1"/>
    <col min="59" max="61" width="4.7109375" style="0" customWidth="1"/>
    <col min="62" max="62" width="4.00390625" style="0" customWidth="1"/>
    <col min="63" max="63" width="4.7109375" style="0" customWidth="1"/>
    <col min="64" max="64" width="5.421875" style="0" customWidth="1"/>
    <col min="65" max="68" width="4.7109375" style="0" customWidth="1"/>
    <col min="69" max="69" width="3.8515625" style="0" customWidth="1"/>
    <col min="70" max="75" width="4.7109375" style="0" customWidth="1"/>
    <col min="76" max="76" width="4.00390625" style="0" customWidth="1"/>
    <col min="77" max="100" width="4.7109375" style="0" customWidth="1"/>
    <col min="101" max="101" width="3.00390625" style="0" customWidth="1"/>
    <col min="102" max="102" width="7.140625" style="0" customWidth="1"/>
    <col min="103" max="103" width="5.7109375" style="0" customWidth="1"/>
    <col min="104" max="107" width="4.7109375" style="0" customWidth="1"/>
    <col min="108" max="108" width="7.8515625" style="0" customWidth="1"/>
    <col min="109" max="109" width="6.57421875" style="0" customWidth="1"/>
    <col min="110" max="110" width="6.00390625" style="0" customWidth="1"/>
    <col min="111" max="111" width="5.7109375" style="0" customWidth="1"/>
    <col min="112" max="112" width="6.140625" style="0" customWidth="1"/>
    <col min="113" max="113" width="6.7109375" style="0" customWidth="1"/>
    <col min="114" max="114" width="4.7109375" style="0" customWidth="1"/>
    <col min="115" max="115" width="7.7109375" style="0" customWidth="1"/>
    <col min="116" max="116" width="6.57421875" style="0" customWidth="1"/>
    <col min="117" max="117" width="5.7109375" style="0" customWidth="1"/>
    <col min="118" max="118" width="6.57421875" style="0" customWidth="1"/>
    <col min="119" max="119" width="6.7109375" style="0" customWidth="1"/>
    <col min="120" max="120" width="6.421875" style="0" customWidth="1"/>
    <col min="121" max="122" width="4.7109375" style="0" customWidth="1"/>
    <col min="123" max="123" width="6.7109375" style="0" customWidth="1"/>
    <col min="124" max="124" width="6.140625" style="0" customWidth="1"/>
    <col min="125" max="125" width="6.421875" style="0" customWidth="1"/>
    <col min="126" max="126" width="4.7109375" style="0" customWidth="1"/>
    <col min="127" max="127" width="6.421875" style="0" customWidth="1"/>
    <col min="128" max="128" width="4.7109375" style="0" customWidth="1"/>
    <col min="129" max="129" width="7.57421875" style="0" customWidth="1"/>
    <col min="130" max="145" width="4.7109375" style="0" customWidth="1"/>
  </cols>
  <sheetData>
    <row r="1" spans="1:29" s="1" customFormat="1" ht="12.75">
      <c r="A1" s="589" t="s">
        <v>67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</row>
    <row r="2" spans="1:29" s="1" customFormat="1" ht="12.75">
      <c r="A2" s="589" t="s">
        <v>125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</row>
    <row r="3" spans="2:10" ht="9.75" customHeight="1">
      <c r="B3" s="13"/>
      <c r="C3" s="13"/>
      <c r="D3" s="13"/>
      <c r="E3" s="13"/>
      <c r="F3" s="13"/>
      <c r="G3" s="13"/>
      <c r="H3" s="13"/>
      <c r="I3" s="13"/>
      <c r="J3" s="13"/>
    </row>
    <row r="4" spans="1:16" s="1" customFormat="1" ht="12.75">
      <c r="A4" s="590" t="s">
        <v>103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</row>
    <row r="5" spans="1:27" ht="12.75">
      <c r="A5" s="591" t="s">
        <v>165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</row>
    <row r="6" spans="1:3" ht="13.5" thickBot="1">
      <c r="A6" s="592"/>
      <c r="B6" s="592"/>
      <c r="C6" s="592"/>
    </row>
    <row r="7" spans="1:127" ht="13.5" thickBot="1">
      <c r="A7" s="604" t="s">
        <v>69</v>
      </c>
      <c r="B7" s="607" t="s">
        <v>104</v>
      </c>
      <c r="C7" s="610" t="s">
        <v>0</v>
      </c>
      <c r="D7" s="570" t="s">
        <v>72</v>
      </c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3"/>
      <c r="Q7" s="566" t="s">
        <v>8</v>
      </c>
      <c r="R7" s="570" t="s">
        <v>73</v>
      </c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66" t="s">
        <v>8</v>
      </c>
      <c r="AK7" s="570" t="s">
        <v>74</v>
      </c>
      <c r="AL7" s="572"/>
      <c r="AM7" s="572"/>
      <c r="AN7" s="572"/>
      <c r="AO7" s="572"/>
      <c r="AP7" s="572"/>
      <c r="AQ7" s="572"/>
      <c r="AR7" s="572"/>
      <c r="AS7" s="572"/>
      <c r="AT7" s="572"/>
      <c r="AU7" s="572"/>
      <c r="AV7" s="572"/>
      <c r="AW7" s="572"/>
      <c r="AX7" s="572"/>
      <c r="AY7" s="572"/>
      <c r="AZ7" s="572"/>
      <c r="BA7" s="572"/>
      <c r="BB7" s="572"/>
      <c r="BC7" s="572"/>
      <c r="BD7" s="566" t="s">
        <v>8</v>
      </c>
      <c r="BE7" s="570" t="s">
        <v>117</v>
      </c>
      <c r="BF7" s="572"/>
      <c r="BG7" s="572"/>
      <c r="BH7" s="572"/>
      <c r="BI7" s="572"/>
      <c r="BJ7" s="572"/>
      <c r="BK7" s="572"/>
      <c r="BL7" s="572"/>
      <c r="BM7" s="572"/>
      <c r="BN7" s="572"/>
      <c r="BO7" s="572"/>
      <c r="BP7" s="572"/>
      <c r="BQ7" s="572"/>
      <c r="BR7" s="572"/>
      <c r="BS7" s="572"/>
      <c r="BT7" s="572"/>
      <c r="BU7" s="572"/>
      <c r="BV7" s="572"/>
      <c r="BW7" s="572"/>
      <c r="BX7" s="572"/>
      <c r="BY7" s="572"/>
      <c r="BZ7" s="619" t="s">
        <v>8</v>
      </c>
      <c r="CA7" s="570" t="s">
        <v>121</v>
      </c>
      <c r="CB7" s="572"/>
      <c r="CC7" s="572"/>
      <c r="CD7" s="572"/>
      <c r="CE7" s="572"/>
      <c r="CF7" s="572"/>
      <c r="CG7" s="572"/>
      <c r="CH7" s="572"/>
      <c r="CI7" s="572"/>
      <c r="CJ7" s="572"/>
      <c r="CK7" s="572"/>
      <c r="CL7" s="572"/>
      <c r="CM7" s="572"/>
      <c r="CN7" s="572"/>
      <c r="CO7" s="572"/>
      <c r="CP7" s="572"/>
      <c r="CQ7" s="572"/>
      <c r="CR7" s="572"/>
      <c r="CS7" s="572"/>
      <c r="CT7" s="572"/>
      <c r="CU7" s="572"/>
      <c r="CV7" s="566" t="s">
        <v>8</v>
      </c>
      <c r="CW7" s="472"/>
      <c r="CX7" s="613" t="s">
        <v>141</v>
      </c>
      <c r="CY7" s="614"/>
      <c r="CZ7" s="614"/>
      <c r="DA7" s="615"/>
      <c r="DC7" s="570" t="s">
        <v>166</v>
      </c>
      <c r="DD7" s="572"/>
      <c r="DE7" s="572"/>
      <c r="DF7" s="572"/>
      <c r="DG7" s="572"/>
      <c r="DH7" s="572"/>
      <c r="DI7" s="572"/>
      <c r="DJ7" s="572"/>
      <c r="DK7" s="572"/>
      <c r="DL7" s="572"/>
      <c r="DM7" s="572"/>
      <c r="DN7" s="572"/>
      <c r="DO7" s="572"/>
      <c r="DP7" s="572"/>
      <c r="DQ7" s="572"/>
      <c r="DR7" s="572"/>
      <c r="DS7" s="572"/>
      <c r="DT7" s="572"/>
      <c r="DU7" s="572"/>
      <c r="DV7" s="572"/>
      <c r="DW7" s="573"/>
    </row>
    <row r="8" spans="1:127" ht="13.5" thickBot="1">
      <c r="A8" s="605"/>
      <c r="B8" s="608"/>
      <c r="C8" s="611"/>
      <c r="D8" s="570" t="s">
        <v>105</v>
      </c>
      <c r="E8" s="572"/>
      <c r="F8" s="572"/>
      <c r="G8" s="572"/>
      <c r="H8" s="573"/>
      <c r="I8" s="570" t="s">
        <v>76</v>
      </c>
      <c r="J8" s="572"/>
      <c r="K8" s="572"/>
      <c r="L8" s="573"/>
      <c r="M8" s="570" t="s">
        <v>77</v>
      </c>
      <c r="N8" s="572"/>
      <c r="O8" s="572"/>
      <c r="P8" s="573"/>
      <c r="Q8" s="567"/>
      <c r="R8" s="570" t="s">
        <v>105</v>
      </c>
      <c r="S8" s="572"/>
      <c r="T8" s="572"/>
      <c r="U8" s="572"/>
      <c r="V8" s="572"/>
      <c r="W8" s="572"/>
      <c r="X8" s="573"/>
      <c r="Y8" s="570" t="s">
        <v>76</v>
      </c>
      <c r="Z8" s="572"/>
      <c r="AA8" s="572"/>
      <c r="AB8" s="572"/>
      <c r="AC8" s="572"/>
      <c r="AD8" s="572"/>
      <c r="AE8" s="573"/>
      <c r="AF8" s="570" t="s">
        <v>77</v>
      </c>
      <c r="AG8" s="572"/>
      <c r="AH8" s="572"/>
      <c r="AI8" s="572"/>
      <c r="AJ8" s="567"/>
      <c r="AK8" s="570" t="s">
        <v>105</v>
      </c>
      <c r="AL8" s="572"/>
      <c r="AM8" s="572"/>
      <c r="AN8" s="572"/>
      <c r="AO8" s="572"/>
      <c r="AP8" s="572"/>
      <c r="AQ8" s="573"/>
      <c r="AR8" s="570" t="s">
        <v>76</v>
      </c>
      <c r="AS8" s="572"/>
      <c r="AT8" s="572"/>
      <c r="AU8" s="572"/>
      <c r="AV8" s="572"/>
      <c r="AW8" s="572"/>
      <c r="AX8" s="572"/>
      <c r="AY8" s="570" t="s">
        <v>77</v>
      </c>
      <c r="AZ8" s="572"/>
      <c r="BA8" s="572"/>
      <c r="BB8" s="572"/>
      <c r="BC8" s="573"/>
      <c r="BD8" s="567"/>
      <c r="BE8" s="570" t="s">
        <v>105</v>
      </c>
      <c r="BF8" s="572"/>
      <c r="BG8" s="572"/>
      <c r="BH8" s="572"/>
      <c r="BI8" s="572"/>
      <c r="BJ8" s="572"/>
      <c r="BK8" s="573"/>
      <c r="BL8" s="570" t="s">
        <v>76</v>
      </c>
      <c r="BM8" s="572"/>
      <c r="BN8" s="572"/>
      <c r="BO8" s="572"/>
      <c r="BP8" s="572"/>
      <c r="BQ8" s="572"/>
      <c r="BR8" s="572"/>
      <c r="BS8" s="570" t="s">
        <v>77</v>
      </c>
      <c r="BT8" s="572"/>
      <c r="BU8" s="572"/>
      <c r="BV8" s="572"/>
      <c r="BW8" s="572"/>
      <c r="BX8" s="572"/>
      <c r="BY8" s="573"/>
      <c r="BZ8" s="620"/>
      <c r="CA8" s="570" t="s">
        <v>105</v>
      </c>
      <c r="CB8" s="572"/>
      <c r="CC8" s="572"/>
      <c r="CD8" s="572"/>
      <c r="CE8" s="572"/>
      <c r="CF8" s="572"/>
      <c r="CG8" s="573"/>
      <c r="CH8" s="570" t="s">
        <v>76</v>
      </c>
      <c r="CI8" s="572"/>
      <c r="CJ8" s="572"/>
      <c r="CK8" s="572"/>
      <c r="CL8" s="572"/>
      <c r="CM8" s="572"/>
      <c r="CN8" s="572"/>
      <c r="CO8" s="570" t="s">
        <v>77</v>
      </c>
      <c r="CP8" s="572"/>
      <c r="CQ8" s="572"/>
      <c r="CR8" s="572"/>
      <c r="CS8" s="572"/>
      <c r="CT8" s="572"/>
      <c r="CU8" s="573"/>
      <c r="CV8" s="567"/>
      <c r="CW8" s="472"/>
      <c r="CX8" s="616"/>
      <c r="CY8" s="617"/>
      <c r="CZ8" s="617"/>
      <c r="DA8" s="618"/>
      <c r="DC8" s="570" t="s">
        <v>105</v>
      </c>
      <c r="DD8" s="572"/>
      <c r="DE8" s="572"/>
      <c r="DF8" s="572"/>
      <c r="DG8" s="572"/>
      <c r="DH8" s="572"/>
      <c r="DI8" s="573"/>
      <c r="DJ8" s="570" t="s">
        <v>76</v>
      </c>
      <c r="DK8" s="572"/>
      <c r="DL8" s="572"/>
      <c r="DM8" s="572"/>
      <c r="DN8" s="572"/>
      <c r="DO8" s="572"/>
      <c r="DP8" s="572"/>
      <c r="DQ8" s="570" t="s">
        <v>77</v>
      </c>
      <c r="DR8" s="572"/>
      <c r="DS8" s="572"/>
      <c r="DT8" s="572"/>
      <c r="DU8" s="572"/>
      <c r="DV8" s="572"/>
      <c r="DW8" s="573"/>
    </row>
    <row r="9" spans="1:127" ht="13.5" thickBot="1">
      <c r="A9" s="606"/>
      <c r="B9" s="609"/>
      <c r="C9" s="612"/>
      <c r="D9" s="100" t="s">
        <v>10</v>
      </c>
      <c r="E9" s="101" t="s">
        <v>5</v>
      </c>
      <c r="F9" s="102" t="s">
        <v>12</v>
      </c>
      <c r="G9" s="102" t="s">
        <v>6</v>
      </c>
      <c r="H9" s="103" t="s">
        <v>11</v>
      </c>
      <c r="I9" s="100" t="s">
        <v>10</v>
      </c>
      <c r="J9" s="104" t="s">
        <v>5</v>
      </c>
      <c r="K9" s="102" t="s">
        <v>6</v>
      </c>
      <c r="L9" s="103" t="s">
        <v>11</v>
      </c>
      <c r="M9" s="100" t="s">
        <v>10</v>
      </c>
      <c r="N9" s="104" t="s">
        <v>5</v>
      </c>
      <c r="O9" s="102" t="s">
        <v>6</v>
      </c>
      <c r="P9" s="105" t="s">
        <v>11</v>
      </c>
      <c r="Q9" s="565"/>
      <c r="R9" s="100" t="s">
        <v>10</v>
      </c>
      <c r="S9" s="106" t="s">
        <v>80</v>
      </c>
      <c r="T9" s="101" t="s">
        <v>5</v>
      </c>
      <c r="U9" s="102" t="s">
        <v>12</v>
      </c>
      <c r="V9" s="102" t="s">
        <v>78</v>
      </c>
      <c r="W9" s="102" t="s">
        <v>6</v>
      </c>
      <c r="X9" s="103" t="s">
        <v>11</v>
      </c>
      <c r="Y9" s="100" t="s">
        <v>10</v>
      </c>
      <c r="Z9" s="106" t="s">
        <v>80</v>
      </c>
      <c r="AA9" s="102" t="s">
        <v>12</v>
      </c>
      <c r="AB9" s="104" t="s">
        <v>5</v>
      </c>
      <c r="AC9" s="104" t="s">
        <v>78</v>
      </c>
      <c r="AD9" s="102" t="s">
        <v>6</v>
      </c>
      <c r="AE9" s="103" t="s">
        <v>11</v>
      </c>
      <c r="AF9" s="107" t="s">
        <v>10</v>
      </c>
      <c r="AG9" s="104" t="s">
        <v>5</v>
      </c>
      <c r="AH9" s="102" t="s">
        <v>6</v>
      </c>
      <c r="AI9" s="103" t="s">
        <v>11</v>
      </c>
      <c r="AJ9" s="565"/>
      <c r="AK9" s="100" t="s">
        <v>10</v>
      </c>
      <c r="AL9" s="106" t="s">
        <v>80</v>
      </c>
      <c r="AM9" s="102" t="s">
        <v>12</v>
      </c>
      <c r="AN9" s="104" t="s">
        <v>5</v>
      </c>
      <c r="AO9" s="102" t="s">
        <v>78</v>
      </c>
      <c r="AP9" s="102" t="s">
        <v>6</v>
      </c>
      <c r="AQ9" s="103" t="s">
        <v>11</v>
      </c>
      <c r="AR9" s="100" t="s">
        <v>10</v>
      </c>
      <c r="AS9" s="106" t="s">
        <v>80</v>
      </c>
      <c r="AT9" s="102" t="s">
        <v>12</v>
      </c>
      <c r="AU9" s="104" t="s">
        <v>5</v>
      </c>
      <c r="AV9" s="104" t="s">
        <v>78</v>
      </c>
      <c r="AW9" s="102" t="s">
        <v>6</v>
      </c>
      <c r="AX9" s="103" t="s">
        <v>11</v>
      </c>
      <c r="AY9" s="100" t="s">
        <v>10</v>
      </c>
      <c r="AZ9" s="104" t="s">
        <v>5</v>
      </c>
      <c r="BA9" s="104" t="s">
        <v>78</v>
      </c>
      <c r="BB9" s="102" t="s">
        <v>6</v>
      </c>
      <c r="BC9" s="105" t="s">
        <v>11</v>
      </c>
      <c r="BD9" s="567"/>
      <c r="BE9" s="100" t="s">
        <v>10</v>
      </c>
      <c r="BF9" s="106" t="s">
        <v>80</v>
      </c>
      <c r="BG9" s="102" t="s">
        <v>12</v>
      </c>
      <c r="BH9" s="104" t="s">
        <v>5</v>
      </c>
      <c r="BI9" s="102" t="s">
        <v>78</v>
      </c>
      <c r="BJ9" s="102" t="s">
        <v>6</v>
      </c>
      <c r="BK9" s="103" t="s">
        <v>11</v>
      </c>
      <c r="BL9" s="100" t="s">
        <v>10</v>
      </c>
      <c r="BM9" s="106" t="s">
        <v>80</v>
      </c>
      <c r="BN9" s="102" t="s">
        <v>12</v>
      </c>
      <c r="BO9" s="104" t="s">
        <v>5</v>
      </c>
      <c r="BP9" s="104" t="s">
        <v>78</v>
      </c>
      <c r="BQ9" s="102" t="s">
        <v>6</v>
      </c>
      <c r="BR9" s="103" t="s">
        <v>11</v>
      </c>
      <c r="BS9" s="100" t="s">
        <v>10</v>
      </c>
      <c r="BT9" s="106" t="s">
        <v>80</v>
      </c>
      <c r="BU9" s="102" t="s">
        <v>12</v>
      </c>
      <c r="BV9" s="104" t="s">
        <v>5</v>
      </c>
      <c r="BW9" s="104" t="s">
        <v>78</v>
      </c>
      <c r="BX9" s="102" t="s">
        <v>6</v>
      </c>
      <c r="BY9" s="105" t="s">
        <v>11</v>
      </c>
      <c r="BZ9" s="620"/>
      <c r="CA9" s="100" t="s">
        <v>10</v>
      </c>
      <c r="CB9" s="106" t="s">
        <v>80</v>
      </c>
      <c r="CC9" s="102" t="s">
        <v>12</v>
      </c>
      <c r="CD9" s="104" t="s">
        <v>5</v>
      </c>
      <c r="CE9" s="102" t="s">
        <v>78</v>
      </c>
      <c r="CF9" s="102" t="s">
        <v>6</v>
      </c>
      <c r="CG9" s="103" t="s">
        <v>11</v>
      </c>
      <c r="CH9" s="100" t="s">
        <v>10</v>
      </c>
      <c r="CI9" s="106" t="s">
        <v>80</v>
      </c>
      <c r="CJ9" s="102" t="s">
        <v>12</v>
      </c>
      <c r="CK9" s="104" t="s">
        <v>5</v>
      </c>
      <c r="CL9" s="104" t="s">
        <v>78</v>
      </c>
      <c r="CM9" s="102" t="s">
        <v>6</v>
      </c>
      <c r="CN9" s="103" t="s">
        <v>11</v>
      </c>
      <c r="CO9" s="100" t="s">
        <v>10</v>
      </c>
      <c r="CP9" s="106" t="s">
        <v>80</v>
      </c>
      <c r="CQ9" s="102" t="s">
        <v>12</v>
      </c>
      <c r="CR9" s="104" t="s">
        <v>5</v>
      </c>
      <c r="CS9" s="104" t="s">
        <v>78</v>
      </c>
      <c r="CT9" s="102" t="s">
        <v>6</v>
      </c>
      <c r="CU9" s="105" t="s">
        <v>11</v>
      </c>
      <c r="CV9" s="565"/>
      <c r="CW9" s="472"/>
      <c r="CX9" s="545" t="s">
        <v>137</v>
      </c>
      <c r="CY9" s="546" t="s">
        <v>138</v>
      </c>
      <c r="CZ9" s="547" t="s">
        <v>139</v>
      </c>
      <c r="DA9" s="548" t="s">
        <v>140</v>
      </c>
      <c r="DC9" s="100" t="s">
        <v>10</v>
      </c>
      <c r="DD9" s="506" t="s">
        <v>126</v>
      </c>
      <c r="DE9" s="183" t="s">
        <v>119</v>
      </c>
      <c r="DF9" s="104" t="s">
        <v>122</v>
      </c>
      <c r="DG9" s="102" t="s">
        <v>119</v>
      </c>
      <c r="DH9" s="102" t="s">
        <v>123</v>
      </c>
      <c r="DI9" s="103" t="s">
        <v>119</v>
      </c>
      <c r="DJ9" s="100" t="s">
        <v>10</v>
      </c>
      <c r="DK9" s="506" t="s">
        <v>126</v>
      </c>
      <c r="DL9" s="183" t="s">
        <v>119</v>
      </c>
      <c r="DM9" s="104" t="s">
        <v>122</v>
      </c>
      <c r="DN9" s="102" t="s">
        <v>119</v>
      </c>
      <c r="DO9" s="102" t="s">
        <v>123</v>
      </c>
      <c r="DP9" s="103" t="s">
        <v>119</v>
      </c>
      <c r="DQ9" s="100" t="s">
        <v>10</v>
      </c>
      <c r="DR9" s="506" t="s">
        <v>126</v>
      </c>
      <c r="DS9" s="183" t="s">
        <v>119</v>
      </c>
      <c r="DT9" s="104" t="s">
        <v>122</v>
      </c>
      <c r="DU9" s="103" t="s">
        <v>119</v>
      </c>
      <c r="DV9" s="101" t="s">
        <v>123</v>
      </c>
      <c r="DW9" s="105" t="s">
        <v>119</v>
      </c>
    </row>
    <row r="10" spans="1:129" s="3" customFormat="1" ht="12.75">
      <c r="A10" s="51">
        <v>17</v>
      </c>
      <c r="B10" s="108" t="s">
        <v>14</v>
      </c>
      <c r="C10" s="109" t="s">
        <v>1</v>
      </c>
      <c r="D10" s="110">
        <v>53</v>
      </c>
      <c r="E10" s="111">
        <v>47</v>
      </c>
      <c r="F10" s="111">
        <v>1</v>
      </c>
      <c r="G10" s="111">
        <v>5</v>
      </c>
      <c r="H10" s="112"/>
      <c r="I10" s="113">
        <v>24</v>
      </c>
      <c r="J10" s="114">
        <v>17</v>
      </c>
      <c r="K10" s="114">
        <v>7</v>
      </c>
      <c r="L10" s="115"/>
      <c r="M10" s="37">
        <v>4</v>
      </c>
      <c r="N10" s="38"/>
      <c r="O10" s="38">
        <v>4</v>
      </c>
      <c r="P10" s="116"/>
      <c r="Q10" s="47">
        <v>80</v>
      </c>
      <c r="R10" s="110">
        <v>52</v>
      </c>
      <c r="S10" s="117"/>
      <c r="T10" s="111">
        <v>50</v>
      </c>
      <c r="U10" s="111"/>
      <c r="V10" s="111"/>
      <c r="W10" s="111"/>
      <c r="X10" s="112">
        <v>2</v>
      </c>
      <c r="Y10" s="113">
        <v>24</v>
      </c>
      <c r="Z10" s="113"/>
      <c r="AA10" s="113"/>
      <c r="AB10" s="114">
        <v>21</v>
      </c>
      <c r="AC10" s="114"/>
      <c r="AD10" s="114">
        <v>1</v>
      </c>
      <c r="AE10" s="115">
        <v>2</v>
      </c>
      <c r="AF10" s="118">
        <v>4</v>
      </c>
      <c r="AG10" s="44">
        <v>4</v>
      </c>
      <c r="AH10" s="38"/>
      <c r="AI10" s="119"/>
      <c r="AJ10" s="118">
        <v>76</v>
      </c>
      <c r="AK10" s="110">
        <v>50</v>
      </c>
      <c r="AL10" s="117"/>
      <c r="AM10" s="111"/>
      <c r="AN10" s="111">
        <v>47</v>
      </c>
      <c r="AO10" s="111"/>
      <c r="AP10" s="111">
        <v>2</v>
      </c>
      <c r="AQ10" s="112">
        <v>1</v>
      </c>
      <c r="AR10" s="113">
        <v>22</v>
      </c>
      <c r="AS10" s="113"/>
      <c r="AT10" s="113"/>
      <c r="AU10" s="114">
        <v>16</v>
      </c>
      <c r="AV10" s="114"/>
      <c r="AW10" s="114">
        <v>3</v>
      </c>
      <c r="AX10" s="115">
        <v>3</v>
      </c>
      <c r="AY10" s="258">
        <v>4</v>
      </c>
      <c r="AZ10" s="44">
        <v>1</v>
      </c>
      <c r="BA10" s="44"/>
      <c r="BB10" s="38">
        <v>2</v>
      </c>
      <c r="BC10" s="119">
        <v>1</v>
      </c>
      <c r="BD10" s="118">
        <f aca="true" t="shared" si="0" ref="BD10:BD71">AK10+AL10-AM10-AQ10+AR10+AS10-AT10-AX10+AY10-BC10</f>
        <v>71</v>
      </c>
      <c r="BE10" s="110">
        <v>49</v>
      </c>
      <c r="BF10" s="117"/>
      <c r="BG10" s="111">
        <v>42</v>
      </c>
      <c r="BH10" s="111">
        <v>7</v>
      </c>
      <c r="BI10" s="111"/>
      <c r="BJ10" s="111"/>
      <c r="BK10" s="112">
        <f aca="true" t="shared" si="1" ref="BK10:BK71">BE10-BG10-BH10-BI10-BJ10</f>
        <v>0</v>
      </c>
      <c r="BL10" s="113">
        <v>19</v>
      </c>
      <c r="BM10" s="113">
        <v>1</v>
      </c>
      <c r="BN10" s="113">
        <v>14</v>
      </c>
      <c r="BO10" s="114">
        <v>2</v>
      </c>
      <c r="BP10" s="114"/>
      <c r="BQ10" s="114">
        <v>2</v>
      </c>
      <c r="BR10" s="115">
        <f aca="true" t="shared" si="2" ref="BR10:BR71">BL10-BN10-BO10-BP10-BQ10</f>
        <v>1</v>
      </c>
      <c r="BS10" s="258">
        <v>3</v>
      </c>
      <c r="BT10" s="430"/>
      <c r="BU10" s="430">
        <v>1</v>
      </c>
      <c r="BV10" s="44">
        <v>1</v>
      </c>
      <c r="BW10" s="44"/>
      <c r="BX10" s="38">
        <v>1</v>
      </c>
      <c r="BY10" s="119">
        <f aca="true" t="shared" si="3" ref="BY10:BY71">BS10-BU10-BV10-BW10-BX10</f>
        <v>0</v>
      </c>
      <c r="BZ10" s="118">
        <f aca="true" t="shared" si="4" ref="BZ10:BZ71">BE10+BF10-BG10-BK10+BL10+BM10-BN10-BR10+BS10+BT10-BU10-BY10</f>
        <v>14</v>
      </c>
      <c r="CA10" s="110">
        <v>7</v>
      </c>
      <c r="CB10" s="117"/>
      <c r="CC10" s="111">
        <v>2</v>
      </c>
      <c r="CD10" s="111">
        <v>3</v>
      </c>
      <c r="CE10" s="111"/>
      <c r="CF10" s="111">
        <v>1</v>
      </c>
      <c r="CG10" s="112">
        <f aca="true" t="shared" si="5" ref="CG10:CG51">CA10-CC10-CD10-CE10-CF10</f>
        <v>1</v>
      </c>
      <c r="CH10" s="113">
        <v>5</v>
      </c>
      <c r="CI10" s="113"/>
      <c r="CJ10" s="113">
        <v>3</v>
      </c>
      <c r="CK10" s="114"/>
      <c r="CL10" s="114"/>
      <c r="CM10" s="114">
        <v>2</v>
      </c>
      <c r="CN10" s="115">
        <f aca="true" t="shared" si="6" ref="CN10:CN51">CH10-CJ10-CK10-CL10-CM10</f>
        <v>0</v>
      </c>
      <c r="CO10" s="258">
        <v>2</v>
      </c>
      <c r="CP10" s="430"/>
      <c r="CQ10" s="430">
        <v>1</v>
      </c>
      <c r="CR10" s="44"/>
      <c r="CS10" s="44"/>
      <c r="CT10" s="38">
        <v>1</v>
      </c>
      <c r="CU10" s="119">
        <f aca="true" t="shared" si="7" ref="CU10:CU51">CO10-CQ10-CR10-CS10-CT10</f>
        <v>0</v>
      </c>
      <c r="CV10" s="118">
        <f aca="true" t="shared" si="8" ref="CV10:CV51">CA10+CB10-CC10-CG10+CH10+CI10-CJ10-CN10+CO10+CP10-CQ10-CU10</f>
        <v>7</v>
      </c>
      <c r="CW10" s="40"/>
      <c r="CX10" s="258">
        <f>F10+U10+AM10+BG10+BN10+BU10+AA10+CC9:CC10+CJ10+CQ10</f>
        <v>64</v>
      </c>
      <c r="CY10" s="542">
        <f>CV10</f>
        <v>7</v>
      </c>
      <c r="CZ10" s="543">
        <f>H10+L10+P10-S10+X10-Z10+AE10+AI10-AL10+AQ10-AS10+AX10+BC10-BF10+BK10-BM10+BR10-BT10+BY10+CU10+CN10+CG10-CP10-CI10-CB10</f>
        <v>10</v>
      </c>
      <c r="DA10" s="544">
        <f aca="true" t="shared" si="9" ref="DA10:DA71">CZ10+CY10+CX10</f>
        <v>81</v>
      </c>
      <c r="DC10" s="414">
        <v>53</v>
      </c>
      <c r="DD10" s="110">
        <v>45</v>
      </c>
      <c r="DE10" s="509">
        <f>DD10*100/DC10</f>
        <v>84.90566037735849</v>
      </c>
      <c r="DF10" s="110">
        <v>4</v>
      </c>
      <c r="DG10" s="509">
        <f>DF10*100/DC10</f>
        <v>7.547169811320755</v>
      </c>
      <c r="DH10" s="117">
        <v>4</v>
      </c>
      <c r="DI10" s="509">
        <f>DH10*100/DC10</f>
        <v>7.547169811320755</v>
      </c>
      <c r="DJ10" s="536">
        <v>24</v>
      </c>
      <c r="DK10" s="110">
        <v>17</v>
      </c>
      <c r="DL10" s="539">
        <f>DK10*100/DJ10</f>
        <v>70.83333333333333</v>
      </c>
      <c r="DM10" s="113">
        <v>2</v>
      </c>
      <c r="DN10" s="511">
        <f>DM10*100/DJ10</f>
        <v>8.333333333333334</v>
      </c>
      <c r="DO10" s="114">
        <v>5</v>
      </c>
      <c r="DP10" s="535">
        <f>DO10*100/DJ10</f>
        <v>20.833333333333332</v>
      </c>
      <c r="DQ10" s="523">
        <v>4</v>
      </c>
      <c r="DR10" s="525">
        <v>2</v>
      </c>
      <c r="DS10" s="526">
        <f>DR10*100/DQ10</f>
        <v>50</v>
      </c>
      <c r="DT10" s="525">
        <v>1</v>
      </c>
      <c r="DU10" s="116">
        <f>DT10*100/DQ10</f>
        <v>25</v>
      </c>
      <c r="DV10" s="37">
        <v>1</v>
      </c>
      <c r="DW10" s="530">
        <f>DV10*100/DQ10</f>
        <v>25</v>
      </c>
      <c r="DX10" s="285"/>
      <c r="DY10" s="152"/>
    </row>
    <row r="11" spans="1:129" s="3" customFormat="1" ht="12.75">
      <c r="A11" s="51">
        <v>10</v>
      </c>
      <c r="B11" s="108" t="s">
        <v>13</v>
      </c>
      <c r="C11" s="109" t="s">
        <v>2</v>
      </c>
      <c r="D11" s="120">
        <v>48</v>
      </c>
      <c r="E11" s="121">
        <v>37</v>
      </c>
      <c r="F11" s="121"/>
      <c r="G11" s="121">
        <v>9</v>
      </c>
      <c r="H11" s="122">
        <v>2</v>
      </c>
      <c r="I11" s="123">
        <v>24</v>
      </c>
      <c r="J11" s="121">
        <v>17</v>
      </c>
      <c r="K11" s="121">
        <v>6</v>
      </c>
      <c r="L11" s="124">
        <v>1</v>
      </c>
      <c r="M11" s="51">
        <v>8</v>
      </c>
      <c r="N11" s="12">
        <v>3</v>
      </c>
      <c r="O11" s="12">
        <v>5</v>
      </c>
      <c r="P11" s="125"/>
      <c r="Q11" s="47">
        <v>77</v>
      </c>
      <c r="R11" s="126">
        <v>46</v>
      </c>
      <c r="S11" s="113"/>
      <c r="T11" s="121">
        <v>36</v>
      </c>
      <c r="U11" s="121"/>
      <c r="V11" s="121"/>
      <c r="W11" s="121">
        <v>7</v>
      </c>
      <c r="X11" s="122">
        <v>3</v>
      </c>
      <c r="Y11" s="113">
        <v>23</v>
      </c>
      <c r="Z11" s="113">
        <v>1</v>
      </c>
      <c r="AA11" s="113"/>
      <c r="AB11" s="121">
        <v>19</v>
      </c>
      <c r="AC11" s="121"/>
      <c r="AD11" s="121">
        <v>3</v>
      </c>
      <c r="AE11" s="124">
        <v>1</v>
      </c>
      <c r="AF11" s="127">
        <v>8</v>
      </c>
      <c r="AG11" s="54">
        <v>7</v>
      </c>
      <c r="AH11" s="12">
        <v>1</v>
      </c>
      <c r="AI11" s="128"/>
      <c r="AJ11" s="127">
        <v>74</v>
      </c>
      <c r="AK11" s="120">
        <v>43</v>
      </c>
      <c r="AL11" s="113"/>
      <c r="AM11" s="121"/>
      <c r="AN11" s="121">
        <v>35</v>
      </c>
      <c r="AO11" s="121"/>
      <c r="AP11" s="121">
        <v>7</v>
      </c>
      <c r="AQ11" s="122">
        <v>1</v>
      </c>
      <c r="AR11" s="113">
        <v>23</v>
      </c>
      <c r="AS11" s="113"/>
      <c r="AT11" s="113"/>
      <c r="AU11" s="121">
        <v>17</v>
      </c>
      <c r="AV11" s="121"/>
      <c r="AW11" s="121">
        <v>4</v>
      </c>
      <c r="AX11" s="124">
        <v>2</v>
      </c>
      <c r="AY11" s="259">
        <v>8</v>
      </c>
      <c r="AZ11" s="54">
        <v>7</v>
      </c>
      <c r="BA11" s="54"/>
      <c r="BB11" s="12">
        <v>1</v>
      </c>
      <c r="BC11" s="128"/>
      <c r="BD11" s="127">
        <f t="shared" si="0"/>
        <v>71</v>
      </c>
      <c r="BE11" s="120">
        <v>42</v>
      </c>
      <c r="BF11" s="113"/>
      <c r="BG11" s="121">
        <v>21</v>
      </c>
      <c r="BH11" s="121">
        <v>6</v>
      </c>
      <c r="BI11" s="121"/>
      <c r="BJ11" s="121">
        <v>13</v>
      </c>
      <c r="BK11" s="122">
        <f t="shared" si="1"/>
        <v>2</v>
      </c>
      <c r="BL11" s="113">
        <v>21</v>
      </c>
      <c r="BM11" s="113"/>
      <c r="BN11" s="113">
        <v>11</v>
      </c>
      <c r="BO11" s="121">
        <v>4</v>
      </c>
      <c r="BP11" s="121"/>
      <c r="BQ11" s="121">
        <v>4</v>
      </c>
      <c r="BR11" s="115">
        <f t="shared" si="2"/>
        <v>2</v>
      </c>
      <c r="BS11" s="259">
        <v>8</v>
      </c>
      <c r="BT11" s="327"/>
      <c r="BU11" s="327">
        <v>2</v>
      </c>
      <c r="BV11" s="54">
        <v>3</v>
      </c>
      <c r="BW11" s="54"/>
      <c r="BX11" s="12">
        <v>3</v>
      </c>
      <c r="BY11" s="128">
        <f t="shared" si="3"/>
        <v>0</v>
      </c>
      <c r="BZ11" s="127">
        <f t="shared" si="4"/>
        <v>33</v>
      </c>
      <c r="CA11" s="120">
        <v>19</v>
      </c>
      <c r="CB11" s="113"/>
      <c r="CC11" s="121">
        <v>5</v>
      </c>
      <c r="CD11" s="121">
        <v>2</v>
      </c>
      <c r="CE11" s="121"/>
      <c r="CF11" s="121">
        <v>10</v>
      </c>
      <c r="CG11" s="122">
        <f t="shared" si="5"/>
        <v>2</v>
      </c>
      <c r="CH11" s="113">
        <v>8</v>
      </c>
      <c r="CI11" s="113"/>
      <c r="CJ11" s="113">
        <v>5</v>
      </c>
      <c r="CK11" s="121">
        <v>1</v>
      </c>
      <c r="CL11" s="121">
        <v>1</v>
      </c>
      <c r="CM11" s="121">
        <v>1</v>
      </c>
      <c r="CN11" s="115">
        <f t="shared" si="6"/>
        <v>0</v>
      </c>
      <c r="CO11" s="259">
        <v>6</v>
      </c>
      <c r="CP11" s="327"/>
      <c r="CQ11" s="327">
        <v>1</v>
      </c>
      <c r="CR11" s="54">
        <v>2</v>
      </c>
      <c r="CS11" s="54"/>
      <c r="CT11" s="12">
        <v>3</v>
      </c>
      <c r="CU11" s="128">
        <f t="shared" si="7"/>
        <v>0</v>
      </c>
      <c r="CV11" s="127">
        <f t="shared" si="8"/>
        <v>20</v>
      </c>
      <c r="CW11" s="473"/>
      <c r="CX11" s="259">
        <f aca="true" t="shared" si="10" ref="CX11:CX71">F11+U11+AM11+BG11+BN11+BU11+AA11+CC10:CC11+CJ11+CQ11</f>
        <v>45</v>
      </c>
      <c r="CY11" s="434">
        <f aca="true" t="shared" si="11" ref="CY11:CY71">CV11</f>
        <v>20</v>
      </c>
      <c r="CZ11" s="128">
        <f aca="true" t="shared" si="12" ref="CZ11:CZ71">H11+L11+P11-S11+X11-Z11+AE11+AI11-AL11+AQ11-AS11+AX11+BC11-BF11+BK11-BM11+BR11-BT11+BY11+CU11+CN11+CG11-CP11-CI11-CB11</f>
        <v>15</v>
      </c>
      <c r="DA11" s="476">
        <f t="shared" si="9"/>
        <v>80</v>
      </c>
      <c r="DC11" s="417">
        <v>48</v>
      </c>
      <c r="DD11" s="120">
        <v>26</v>
      </c>
      <c r="DE11" s="510">
        <f aca="true" t="shared" si="13" ref="DE11:DE72">DD11*100/DC11</f>
        <v>54.166666666666664</v>
      </c>
      <c r="DF11" s="126">
        <v>12</v>
      </c>
      <c r="DG11" s="514">
        <f aca="true" t="shared" si="14" ref="DG11:DG72">DF11*100/DC11</f>
        <v>25</v>
      </c>
      <c r="DH11" s="113">
        <v>10</v>
      </c>
      <c r="DI11" s="514">
        <f aca="true" t="shared" si="15" ref="DI11:DI73">DH11*100/DC11</f>
        <v>20.833333333333332</v>
      </c>
      <c r="DJ11" s="537">
        <v>24</v>
      </c>
      <c r="DK11" s="126">
        <v>16</v>
      </c>
      <c r="DL11" s="540">
        <f aca="true" t="shared" si="16" ref="DL11:DL72">DK11*100/DJ11</f>
        <v>66.66666666666667</v>
      </c>
      <c r="DM11" s="113">
        <v>3</v>
      </c>
      <c r="DN11" s="511">
        <f aca="true" t="shared" si="17" ref="DN11:DN72">DM11*100/DJ11</f>
        <v>12.5</v>
      </c>
      <c r="DO11" s="114">
        <v>5</v>
      </c>
      <c r="DP11" s="535">
        <f aca="true" t="shared" si="18" ref="DP11:DP72">DO11*100/DJ11</f>
        <v>20.833333333333332</v>
      </c>
      <c r="DQ11" s="314">
        <v>8</v>
      </c>
      <c r="DR11" s="258">
        <v>3</v>
      </c>
      <c r="DS11" s="527">
        <f aca="true" t="shared" si="19" ref="DS11:DS72">DR11*100/DQ11</f>
        <v>37.5</v>
      </c>
      <c r="DT11" s="258">
        <v>5</v>
      </c>
      <c r="DU11" s="125">
        <f aca="true" t="shared" si="20" ref="DU11:DU72">DT11*100/DQ11</f>
        <v>62.5</v>
      </c>
      <c r="DV11" s="51"/>
      <c r="DW11" s="302">
        <f aca="true" t="shared" si="21" ref="DW11:DW72">DV11*100/DQ11</f>
        <v>0</v>
      </c>
      <c r="DX11" s="285"/>
      <c r="DY11" s="152"/>
    </row>
    <row r="12" spans="1:129" s="3" customFormat="1" ht="12.75">
      <c r="A12" s="51">
        <v>51</v>
      </c>
      <c r="B12" s="108" t="s">
        <v>15</v>
      </c>
      <c r="C12" s="109" t="s">
        <v>3</v>
      </c>
      <c r="D12" s="120">
        <v>55</v>
      </c>
      <c r="E12" s="121">
        <v>43</v>
      </c>
      <c r="F12" s="121"/>
      <c r="G12" s="121">
        <v>9</v>
      </c>
      <c r="H12" s="122">
        <v>3</v>
      </c>
      <c r="I12" s="123">
        <v>23</v>
      </c>
      <c r="J12" s="121">
        <v>19</v>
      </c>
      <c r="K12" s="121">
        <v>3</v>
      </c>
      <c r="L12" s="124">
        <v>1</v>
      </c>
      <c r="M12" s="51">
        <v>2</v>
      </c>
      <c r="N12" s="12"/>
      <c r="O12" s="12">
        <v>2</v>
      </c>
      <c r="P12" s="125"/>
      <c r="Q12" s="47">
        <v>76</v>
      </c>
      <c r="R12" s="126">
        <v>52</v>
      </c>
      <c r="S12" s="113"/>
      <c r="T12" s="121">
        <v>47</v>
      </c>
      <c r="U12" s="121"/>
      <c r="V12" s="121">
        <v>2</v>
      </c>
      <c r="W12" s="121">
        <v>2</v>
      </c>
      <c r="X12" s="122">
        <v>1</v>
      </c>
      <c r="Y12" s="113">
        <v>22</v>
      </c>
      <c r="Z12" s="113"/>
      <c r="AA12" s="113"/>
      <c r="AB12" s="121">
        <v>22</v>
      </c>
      <c r="AC12" s="121"/>
      <c r="AD12" s="121"/>
      <c r="AE12" s="124"/>
      <c r="AF12" s="127">
        <v>2</v>
      </c>
      <c r="AG12" s="54">
        <v>1</v>
      </c>
      <c r="AH12" s="12">
        <v>1</v>
      </c>
      <c r="AI12" s="128"/>
      <c r="AJ12" s="127">
        <v>75</v>
      </c>
      <c r="AK12" s="120">
        <v>51</v>
      </c>
      <c r="AL12" s="113"/>
      <c r="AM12" s="121"/>
      <c r="AN12" s="121">
        <v>43</v>
      </c>
      <c r="AO12" s="121">
        <v>1</v>
      </c>
      <c r="AP12" s="121">
        <v>3</v>
      </c>
      <c r="AQ12" s="122">
        <v>4</v>
      </c>
      <c r="AR12" s="113">
        <v>22</v>
      </c>
      <c r="AS12" s="113"/>
      <c r="AT12" s="113"/>
      <c r="AU12" s="121">
        <v>20</v>
      </c>
      <c r="AV12" s="121"/>
      <c r="AW12" s="121">
        <v>2</v>
      </c>
      <c r="AX12" s="124"/>
      <c r="AY12" s="259">
        <v>2</v>
      </c>
      <c r="AZ12" s="54">
        <v>1</v>
      </c>
      <c r="BA12" s="54"/>
      <c r="BB12" s="12"/>
      <c r="BC12" s="128">
        <v>1</v>
      </c>
      <c r="BD12" s="127">
        <f t="shared" si="0"/>
        <v>70</v>
      </c>
      <c r="BE12" s="120">
        <v>47</v>
      </c>
      <c r="BF12" s="113"/>
      <c r="BG12" s="121"/>
      <c r="BH12" s="121">
        <v>33</v>
      </c>
      <c r="BI12" s="121"/>
      <c r="BJ12" s="121">
        <v>12</v>
      </c>
      <c r="BK12" s="122">
        <f t="shared" si="1"/>
        <v>2</v>
      </c>
      <c r="BL12" s="113">
        <v>22</v>
      </c>
      <c r="BM12" s="113"/>
      <c r="BN12" s="113"/>
      <c r="BO12" s="121">
        <v>18</v>
      </c>
      <c r="BP12" s="121">
        <v>1</v>
      </c>
      <c r="BQ12" s="121">
        <v>3</v>
      </c>
      <c r="BR12" s="115">
        <f t="shared" si="2"/>
        <v>0</v>
      </c>
      <c r="BS12" s="259">
        <v>1</v>
      </c>
      <c r="BT12" s="327"/>
      <c r="BU12" s="327"/>
      <c r="BV12" s="54">
        <v>1</v>
      </c>
      <c r="BW12" s="54"/>
      <c r="BX12" s="12"/>
      <c r="BY12" s="128">
        <f t="shared" si="3"/>
        <v>0</v>
      </c>
      <c r="BZ12" s="127">
        <f t="shared" si="4"/>
        <v>68</v>
      </c>
      <c r="CA12" s="120">
        <v>45</v>
      </c>
      <c r="CB12" s="113"/>
      <c r="CC12" s="121">
        <v>36</v>
      </c>
      <c r="CD12" s="121">
        <v>4</v>
      </c>
      <c r="CE12" s="121">
        <v>1</v>
      </c>
      <c r="CF12" s="121">
        <v>3</v>
      </c>
      <c r="CG12" s="122">
        <f t="shared" si="5"/>
        <v>1</v>
      </c>
      <c r="CH12" s="113">
        <v>22</v>
      </c>
      <c r="CI12" s="113"/>
      <c r="CJ12" s="113">
        <v>16</v>
      </c>
      <c r="CK12" s="121">
        <v>4</v>
      </c>
      <c r="CL12" s="121"/>
      <c r="CM12" s="121">
        <v>2</v>
      </c>
      <c r="CN12" s="115">
        <f t="shared" si="6"/>
        <v>0</v>
      </c>
      <c r="CO12" s="259">
        <v>1</v>
      </c>
      <c r="CP12" s="327"/>
      <c r="CQ12" s="327"/>
      <c r="CR12" s="54">
        <v>1</v>
      </c>
      <c r="CS12" s="54"/>
      <c r="CT12" s="12"/>
      <c r="CU12" s="128">
        <f t="shared" si="7"/>
        <v>0</v>
      </c>
      <c r="CV12" s="127">
        <f t="shared" si="8"/>
        <v>15</v>
      </c>
      <c r="CW12" s="473"/>
      <c r="CX12" s="259">
        <f t="shared" si="10"/>
        <v>52</v>
      </c>
      <c r="CY12" s="434">
        <f t="shared" si="11"/>
        <v>15</v>
      </c>
      <c r="CZ12" s="128">
        <f t="shared" si="12"/>
        <v>13</v>
      </c>
      <c r="DA12" s="476">
        <f t="shared" si="9"/>
        <v>80</v>
      </c>
      <c r="DC12" s="417">
        <v>55</v>
      </c>
      <c r="DD12" s="120">
        <v>36</v>
      </c>
      <c r="DE12" s="510">
        <f t="shared" si="13"/>
        <v>65.45454545454545</v>
      </c>
      <c r="DF12" s="126">
        <v>8</v>
      </c>
      <c r="DG12" s="514">
        <f t="shared" si="14"/>
        <v>14.545454545454545</v>
      </c>
      <c r="DH12" s="113">
        <v>11</v>
      </c>
      <c r="DI12" s="514">
        <f t="shared" si="15"/>
        <v>20</v>
      </c>
      <c r="DJ12" s="537">
        <v>23</v>
      </c>
      <c r="DK12" s="126">
        <v>16</v>
      </c>
      <c r="DL12" s="540">
        <f t="shared" si="16"/>
        <v>69.56521739130434</v>
      </c>
      <c r="DM12" s="113">
        <v>6</v>
      </c>
      <c r="DN12" s="511">
        <f t="shared" si="17"/>
        <v>26.08695652173913</v>
      </c>
      <c r="DO12" s="114">
        <v>1</v>
      </c>
      <c r="DP12" s="535">
        <f t="shared" si="18"/>
        <v>4.3478260869565215</v>
      </c>
      <c r="DQ12" s="314">
        <v>2</v>
      </c>
      <c r="DR12" s="258"/>
      <c r="DS12" s="527"/>
      <c r="DT12" s="258">
        <v>1</v>
      </c>
      <c r="DU12" s="125">
        <f t="shared" si="20"/>
        <v>50</v>
      </c>
      <c r="DV12" s="51">
        <v>1</v>
      </c>
      <c r="DW12" s="302">
        <f t="shared" si="21"/>
        <v>50</v>
      </c>
      <c r="DX12" s="285"/>
      <c r="DY12" s="152"/>
    </row>
    <row r="13" spans="1:129" s="3" customFormat="1" ht="12.75">
      <c r="A13" s="51">
        <v>53</v>
      </c>
      <c r="B13" s="108" t="s">
        <v>16</v>
      </c>
      <c r="C13" s="109" t="s">
        <v>3</v>
      </c>
      <c r="D13" s="120">
        <v>49</v>
      </c>
      <c r="E13" s="121">
        <v>42</v>
      </c>
      <c r="F13" s="121"/>
      <c r="G13" s="121">
        <v>3</v>
      </c>
      <c r="H13" s="122">
        <v>4</v>
      </c>
      <c r="I13" s="123">
        <v>11</v>
      </c>
      <c r="J13" s="121">
        <v>11</v>
      </c>
      <c r="K13" s="121"/>
      <c r="L13" s="124"/>
      <c r="M13" s="51"/>
      <c r="N13" s="12"/>
      <c r="O13" s="12"/>
      <c r="P13" s="125"/>
      <c r="Q13" s="47">
        <v>56</v>
      </c>
      <c r="R13" s="126">
        <v>45</v>
      </c>
      <c r="S13" s="113"/>
      <c r="T13" s="121">
        <v>37</v>
      </c>
      <c r="U13" s="121"/>
      <c r="V13" s="121"/>
      <c r="W13" s="121">
        <v>5</v>
      </c>
      <c r="X13" s="122">
        <v>3</v>
      </c>
      <c r="Y13" s="113">
        <v>11</v>
      </c>
      <c r="Z13" s="113"/>
      <c r="AA13" s="113"/>
      <c r="AB13" s="121">
        <v>11</v>
      </c>
      <c r="AC13" s="121"/>
      <c r="AD13" s="121"/>
      <c r="AE13" s="124"/>
      <c r="AF13" s="127"/>
      <c r="AG13" s="54"/>
      <c r="AH13" s="12"/>
      <c r="AI13" s="128"/>
      <c r="AJ13" s="127">
        <v>53</v>
      </c>
      <c r="AK13" s="120">
        <v>42</v>
      </c>
      <c r="AL13" s="113"/>
      <c r="AM13" s="121"/>
      <c r="AN13" s="121">
        <v>33</v>
      </c>
      <c r="AO13" s="121"/>
      <c r="AP13" s="121">
        <v>6</v>
      </c>
      <c r="AQ13" s="122">
        <v>3</v>
      </c>
      <c r="AR13" s="113">
        <v>11</v>
      </c>
      <c r="AS13" s="113"/>
      <c r="AT13" s="113"/>
      <c r="AU13" s="121">
        <v>10</v>
      </c>
      <c r="AV13" s="121"/>
      <c r="AW13" s="121">
        <v>1</v>
      </c>
      <c r="AX13" s="124"/>
      <c r="AY13" s="259"/>
      <c r="AZ13" s="54"/>
      <c r="BA13" s="54"/>
      <c r="BB13" s="12"/>
      <c r="BC13" s="128"/>
      <c r="BD13" s="127">
        <f t="shared" si="0"/>
        <v>50</v>
      </c>
      <c r="BE13" s="120">
        <v>39</v>
      </c>
      <c r="BF13" s="113"/>
      <c r="BG13" s="121"/>
      <c r="BH13" s="121">
        <v>33</v>
      </c>
      <c r="BI13" s="121"/>
      <c r="BJ13" s="121">
        <v>6</v>
      </c>
      <c r="BK13" s="122">
        <f t="shared" si="1"/>
        <v>0</v>
      </c>
      <c r="BL13" s="113">
        <v>11</v>
      </c>
      <c r="BM13" s="113"/>
      <c r="BN13" s="113"/>
      <c r="BO13" s="121">
        <v>8</v>
      </c>
      <c r="BP13" s="121"/>
      <c r="BQ13" s="121">
        <v>2</v>
      </c>
      <c r="BR13" s="115">
        <f t="shared" si="2"/>
        <v>1</v>
      </c>
      <c r="BS13" s="259"/>
      <c r="BT13" s="327"/>
      <c r="BU13" s="327"/>
      <c r="BV13" s="54"/>
      <c r="BW13" s="54"/>
      <c r="BX13" s="12"/>
      <c r="BY13" s="128">
        <f t="shared" si="3"/>
        <v>0</v>
      </c>
      <c r="BZ13" s="127">
        <f t="shared" si="4"/>
        <v>49</v>
      </c>
      <c r="CA13" s="120">
        <v>39</v>
      </c>
      <c r="CB13" s="113"/>
      <c r="CC13" s="121">
        <v>22</v>
      </c>
      <c r="CD13" s="121">
        <v>15</v>
      </c>
      <c r="CE13" s="121">
        <v>1</v>
      </c>
      <c r="CF13" s="121">
        <v>1</v>
      </c>
      <c r="CG13" s="122">
        <f t="shared" si="5"/>
        <v>0</v>
      </c>
      <c r="CH13" s="113">
        <v>10</v>
      </c>
      <c r="CI13" s="113"/>
      <c r="CJ13" s="113">
        <v>6</v>
      </c>
      <c r="CK13" s="121">
        <v>4</v>
      </c>
      <c r="CL13" s="121"/>
      <c r="CM13" s="121"/>
      <c r="CN13" s="115">
        <f t="shared" si="6"/>
        <v>0</v>
      </c>
      <c r="CO13" s="259"/>
      <c r="CP13" s="327"/>
      <c r="CQ13" s="327"/>
      <c r="CR13" s="54"/>
      <c r="CS13" s="54"/>
      <c r="CT13" s="12"/>
      <c r="CU13" s="128">
        <f t="shared" si="7"/>
        <v>0</v>
      </c>
      <c r="CV13" s="127">
        <f t="shared" si="8"/>
        <v>21</v>
      </c>
      <c r="CW13" s="473"/>
      <c r="CX13" s="259">
        <f t="shared" si="10"/>
        <v>28</v>
      </c>
      <c r="CY13" s="434">
        <f t="shared" si="11"/>
        <v>21</v>
      </c>
      <c r="CZ13" s="128">
        <f t="shared" si="12"/>
        <v>11</v>
      </c>
      <c r="DA13" s="476">
        <f t="shared" si="9"/>
        <v>60</v>
      </c>
      <c r="DC13" s="417">
        <v>49</v>
      </c>
      <c r="DD13" s="120">
        <v>22</v>
      </c>
      <c r="DE13" s="510">
        <f t="shared" si="13"/>
        <v>44.89795918367347</v>
      </c>
      <c r="DF13" s="126">
        <v>17</v>
      </c>
      <c r="DG13" s="514">
        <f t="shared" si="14"/>
        <v>34.69387755102041</v>
      </c>
      <c r="DH13" s="113">
        <v>10</v>
      </c>
      <c r="DI13" s="514">
        <f t="shared" si="15"/>
        <v>20.408163265306122</v>
      </c>
      <c r="DJ13" s="537">
        <v>11</v>
      </c>
      <c r="DK13" s="126">
        <v>6</v>
      </c>
      <c r="DL13" s="540">
        <f t="shared" si="16"/>
        <v>54.54545454545455</v>
      </c>
      <c r="DM13" s="113">
        <v>4</v>
      </c>
      <c r="DN13" s="511">
        <f t="shared" si="17"/>
        <v>36.36363636363637</v>
      </c>
      <c r="DO13" s="114">
        <v>1</v>
      </c>
      <c r="DP13" s="535">
        <f t="shared" si="18"/>
        <v>9.090909090909092</v>
      </c>
      <c r="DQ13" s="314"/>
      <c r="DR13" s="258"/>
      <c r="DS13" s="527"/>
      <c r="DT13" s="258"/>
      <c r="DU13" s="125"/>
      <c r="DV13" s="51"/>
      <c r="DW13" s="302"/>
      <c r="DX13" s="285"/>
      <c r="DY13" s="152"/>
    </row>
    <row r="14" spans="1:129" s="3" customFormat="1" ht="12.75">
      <c r="A14" s="51">
        <v>82</v>
      </c>
      <c r="B14" s="108" t="s">
        <v>81</v>
      </c>
      <c r="C14" s="109" t="s">
        <v>2</v>
      </c>
      <c r="D14" s="120">
        <v>28</v>
      </c>
      <c r="E14" s="121">
        <v>24</v>
      </c>
      <c r="F14" s="121"/>
      <c r="G14" s="121"/>
      <c r="H14" s="122">
        <v>4</v>
      </c>
      <c r="I14" s="123">
        <v>12</v>
      </c>
      <c r="J14" s="121">
        <v>12</v>
      </c>
      <c r="K14" s="121"/>
      <c r="L14" s="124"/>
      <c r="M14" s="51"/>
      <c r="N14" s="12"/>
      <c r="O14" s="12"/>
      <c r="P14" s="125"/>
      <c r="Q14" s="47">
        <v>36</v>
      </c>
      <c r="R14" s="126">
        <v>24</v>
      </c>
      <c r="S14" s="113"/>
      <c r="T14" s="121">
        <v>24</v>
      </c>
      <c r="U14" s="121"/>
      <c r="V14" s="121"/>
      <c r="W14" s="121"/>
      <c r="X14" s="122"/>
      <c r="Y14" s="113">
        <v>12</v>
      </c>
      <c r="Z14" s="113"/>
      <c r="AA14" s="113"/>
      <c r="AB14" s="121">
        <v>11</v>
      </c>
      <c r="AC14" s="121">
        <v>1</v>
      </c>
      <c r="AD14" s="121"/>
      <c r="AE14" s="124"/>
      <c r="AF14" s="127"/>
      <c r="AG14" s="54"/>
      <c r="AH14" s="12"/>
      <c r="AI14" s="128"/>
      <c r="AJ14" s="127">
        <v>36</v>
      </c>
      <c r="AK14" s="120">
        <v>24</v>
      </c>
      <c r="AL14" s="113"/>
      <c r="AM14" s="121"/>
      <c r="AN14" s="121">
        <v>23</v>
      </c>
      <c r="AO14" s="121"/>
      <c r="AP14" s="121"/>
      <c r="AQ14" s="122">
        <v>1</v>
      </c>
      <c r="AR14" s="113">
        <v>12</v>
      </c>
      <c r="AS14" s="113"/>
      <c r="AT14" s="113"/>
      <c r="AU14" s="121">
        <v>7</v>
      </c>
      <c r="AV14" s="121"/>
      <c r="AW14" s="121">
        <v>3</v>
      </c>
      <c r="AX14" s="124">
        <v>2</v>
      </c>
      <c r="AY14" s="259"/>
      <c r="AZ14" s="54"/>
      <c r="BA14" s="54"/>
      <c r="BB14" s="12"/>
      <c r="BC14" s="128"/>
      <c r="BD14" s="127">
        <f t="shared" si="0"/>
        <v>33</v>
      </c>
      <c r="BE14" s="120">
        <v>23</v>
      </c>
      <c r="BF14" s="113"/>
      <c r="BG14" s="121">
        <v>18</v>
      </c>
      <c r="BH14" s="121"/>
      <c r="BI14" s="121"/>
      <c r="BJ14" s="121">
        <v>4</v>
      </c>
      <c r="BK14" s="122">
        <f t="shared" si="1"/>
        <v>1</v>
      </c>
      <c r="BL14" s="113">
        <v>10</v>
      </c>
      <c r="BM14" s="113"/>
      <c r="BN14" s="113">
        <v>3</v>
      </c>
      <c r="BO14" s="121"/>
      <c r="BP14" s="121"/>
      <c r="BQ14" s="121">
        <v>7</v>
      </c>
      <c r="BR14" s="115">
        <f t="shared" si="2"/>
        <v>0</v>
      </c>
      <c r="BS14" s="259"/>
      <c r="BT14" s="327"/>
      <c r="BU14" s="327"/>
      <c r="BV14" s="54"/>
      <c r="BW14" s="54"/>
      <c r="BX14" s="12"/>
      <c r="BY14" s="128">
        <f t="shared" si="3"/>
        <v>0</v>
      </c>
      <c r="BZ14" s="127">
        <f t="shared" si="4"/>
        <v>11</v>
      </c>
      <c r="CA14" s="120">
        <v>4</v>
      </c>
      <c r="CB14" s="113"/>
      <c r="CC14" s="121">
        <v>2</v>
      </c>
      <c r="CD14" s="121"/>
      <c r="CE14" s="121">
        <v>1</v>
      </c>
      <c r="CF14" s="121">
        <v>1</v>
      </c>
      <c r="CG14" s="122">
        <f t="shared" si="5"/>
        <v>0</v>
      </c>
      <c r="CH14" s="113">
        <v>7</v>
      </c>
      <c r="CI14" s="113"/>
      <c r="CJ14" s="113">
        <v>3</v>
      </c>
      <c r="CK14" s="121"/>
      <c r="CL14" s="121"/>
      <c r="CM14" s="121">
        <v>4</v>
      </c>
      <c r="CN14" s="115">
        <f t="shared" si="6"/>
        <v>0</v>
      </c>
      <c r="CO14" s="259"/>
      <c r="CP14" s="327"/>
      <c r="CQ14" s="327"/>
      <c r="CR14" s="54"/>
      <c r="CS14" s="54"/>
      <c r="CT14" s="12"/>
      <c r="CU14" s="128">
        <f t="shared" si="7"/>
        <v>0</v>
      </c>
      <c r="CV14" s="127">
        <f t="shared" si="8"/>
        <v>6</v>
      </c>
      <c r="CW14" s="473"/>
      <c r="CX14" s="259">
        <f t="shared" si="10"/>
        <v>26</v>
      </c>
      <c r="CY14" s="434">
        <f t="shared" si="11"/>
        <v>6</v>
      </c>
      <c r="CZ14" s="128">
        <f t="shared" si="12"/>
        <v>8</v>
      </c>
      <c r="DA14" s="476">
        <f t="shared" si="9"/>
        <v>40</v>
      </c>
      <c r="DC14" s="417">
        <v>28</v>
      </c>
      <c r="DD14" s="120">
        <v>20</v>
      </c>
      <c r="DE14" s="510">
        <f t="shared" si="13"/>
        <v>71.42857142857143</v>
      </c>
      <c r="DF14" s="126">
        <v>2</v>
      </c>
      <c r="DG14" s="514">
        <f t="shared" si="14"/>
        <v>7.142857142857143</v>
      </c>
      <c r="DH14" s="113">
        <v>6</v>
      </c>
      <c r="DI14" s="514">
        <f t="shared" si="15"/>
        <v>21.428571428571427</v>
      </c>
      <c r="DJ14" s="537">
        <v>12</v>
      </c>
      <c r="DK14" s="126">
        <v>6</v>
      </c>
      <c r="DL14" s="540">
        <f t="shared" si="16"/>
        <v>50</v>
      </c>
      <c r="DM14" s="113">
        <v>4</v>
      </c>
      <c r="DN14" s="511">
        <f t="shared" si="17"/>
        <v>33.333333333333336</v>
      </c>
      <c r="DO14" s="114">
        <v>2</v>
      </c>
      <c r="DP14" s="535">
        <f t="shared" si="18"/>
        <v>16.666666666666668</v>
      </c>
      <c r="DQ14" s="314"/>
      <c r="DR14" s="258"/>
      <c r="DS14" s="527"/>
      <c r="DT14" s="258"/>
      <c r="DU14" s="125"/>
      <c r="DV14" s="51"/>
      <c r="DW14" s="302"/>
      <c r="DX14" s="285"/>
      <c r="DY14" s="152"/>
    </row>
    <row r="15" spans="1:129" s="3" customFormat="1" ht="12.75">
      <c r="A15" s="51">
        <v>81</v>
      </c>
      <c r="B15" s="108" t="s">
        <v>17</v>
      </c>
      <c r="C15" s="109" t="s">
        <v>1</v>
      </c>
      <c r="D15" s="120">
        <v>25</v>
      </c>
      <c r="E15" s="121">
        <v>23</v>
      </c>
      <c r="F15" s="121"/>
      <c r="G15" s="121"/>
      <c r="H15" s="122">
        <v>2</v>
      </c>
      <c r="I15" s="123">
        <v>12</v>
      </c>
      <c r="J15" s="121">
        <v>11</v>
      </c>
      <c r="K15" s="121">
        <v>1</v>
      </c>
      <c r="L15" s="124"/>
      <c r="M15" s="51">
        <v>3</v>
      </c>
      <c r="N15" s="12">
        <v>1</v>
      </c>
      <c r="O15" s="12">
        <v>2</v>
      </c>
      <c r="P15" s="125"/>
      <c r="Q15" s="47">
        <v>38</v>
      </c>
      <c r="R15" s="126">
        <v>23</v>
      </c>
      <c r="S15" s="113"/>
      <c r="T15" s="121">
        <v>21</v>
      </c>
      <c r="U15" s="121"/>
      <c r="V15" s="121"/>
      <c r="W15" s="121">
        <v>1</v>
      </c>
      <c r="X15" s="122">
        <v>1</v>
      </c>
      <c r="Y15" s="113">
        <v>12</v>
      </c>
      <c r="Z15" s="113"/>
      <c r="AA15" s="113"/>
      <c r="AB15" s="121">
        <v>10</v>
      </c>
      <c r="AC15" s="121"/>
      <c r="AD15" s="121">
        <v>1</v>
      </c>
      <c r="AE15" s="124">
        <v>1</v>
      </c>
      <c r="AF15" s="127">
        <v>3</v>
      </c>
      <c r="AG15" s="54">
        <v>3</v>
      </c>
      <c r="AH15" s="12"/>
      <c r="AI15" s="128"/>
      <c r="AJ15" s="127">
        <v>36</v>
      </c>
      <c r="AK15" s="120">
        <v>22</v>
      </c>
      <c r="AL15" s="113"/>
      <c r="AM15" s="121"/>
      <c r="AN15" s="121">
        <v>19</v>
      </c>
      <c r="AO15" s="121">
        <v>1</v>
      </c>
      <c r="AP15" s="121">
        <v>2</v>
      </c>
      <c r="AQ15" s="122"/>
      <c r="AR15" s="113">
        <v>11</v>
      </c>
      <c r="AS15" s="113"/>
      <c r="AT15" s="113"/>
      <c r="AU15" s="121">
        <v>10</v>
      </c>
      <c r="AV15" s="121"/>
      <c r="AW15" s="121">
        <v>1</v>
      </c>
      <c r="AX15" s="124"/>
      <c r="AY15" s="259">
        <v>3</v>
      </c>
      <c r="AZ15" s="54">
        <v>2</v>
      </c>
      <c r="BA15" s="54"/>
      <c r="BB15" s="12">
        <v>1</v>
      </c>
      <c r="BC15" s="128"/>
      <c r="BD15" s="127">
        <f t="shared" si="0"/>
        <v>36</v>
      </c>
      <c r="BE15" s="120">
        <v>22</v>
      </c>
      <c r="BF15" s="113">
        <v>1</v>
      </c>
      <c r="BG15" s="121">
        <v>14</v>
      </c>
      <c r="BH15" s="121">
        <v>2</v>
      </c>
      <c r="BI15" s="121"/>
      <c r="BJ15" s="121">
        <v>4</v>
      </c>
      <c r="BK15" s="122">
        <f t="shared" si="1"/>
        <v>2</v>
      </c>
      <c r="BL15" s="113">
        <v>11</v>
      </c>
      <c r="BM15" s="113"/>
      <c r="BN15" s="113">
        <v>8</v>
      </c>
      <c r="BO15" s="121">
        <v>3</v>
      </c>
      <c r="BP15" s="121"/>
      <c r="BQ15" s="121"/>
      <c r="BR15" s="115">
        <f t="shared" si="2"/>
        <v>0</v>
      </c>
      <c r="BS15" s="259">
        <v>3</v>
      </c>
      <c r="BT15" s="327"/>
      <c r="BU15" s="327">
        <v>1</v>
      </c>
      <c r="BV15" s="54">
        <v>2</v>
      </c>
      <c r="BW15" s="54"/>
      <c r="BX15" s="12"/>
      <c r="BY15" s="128">
        <f t="shared" si="3"/>
        <v>0</v>
      </c>
      <c r="BZ15" s="127">
        <f t="shared" si="4"/>
        <v>12</v>
      </c>
      <c r="CA15" s="120">
        <v>7</v>
      </c>
      <c r="CB15" s="113"/>
      <c r="CC15" s="121">
        <v>5</v>
      </c>
      <c r="CD15" s="121"/>
      <c r="CE15" s="121"/>
      <c r="CF15" s="121">
        <v>1</v>
      </c>
      <c r="CG15" s="122">
        <f t="shared" si="5"/>
        <v>1</v>
      </c>
      <c r="CH15" s="113">
        <v>3</v>
      </c>
      <c r="CI15" s="113"/>
      <c r="CJ15" s="113">
        <v>1</v>
      </c>
      <c r="CK15" s="121"/>
      <c r="CL15" s="121"/>
      <c r="CM15" s="121">
        <v>2</v>
      </c>
      <c r="CN15" s="115">
        <f t="shared" si="6"/>
        <v>0</v>
      </c>
      <c r="CO15" s="259">
        <v>2</v>
      </c>
      <c r="CP15" s="327"/>
      <c r="CQ15" s="327">
        <v>1</v>
      </c>
      <c r="CR15" s="54">
        <v>1</v>
      </c>
      <c r="CS15" s="54"/>
      <c r="CT15" s="12"/>
      <c r="CU15" s="128">
        <f t="shared" si="7"/>
        <v>0</v>
      </c>
      <c r="CV15" s="127">
        <f t="shared" si="8"/>
        <v>4</v>
      </c>
      <c r="CW15" s="473"/>
      <c r="CX15" s="259">
        <f t="shared" si="10"/>
        <v>30</v>
      </c>
      <c r="CY15" s="434">
        <f t="shared" si="11"/>
        <v>4</v>
      </c>
      <c r="CZ15" s="128">
        <f t="shared" si="12"/>
        <v>6</v>
      </c>
      <c r="DA15" s="476">
        <f t="shared" si="9"/>
        <v>40</v>
      </c>
      <c r="DC15" s="417">
        <v>25</v>
      </c>
      <c r="DD15" s="120">
        <v>19</v>
      </c>
      <c r="DE15" s="510">
        <f t="shared" si="13"/>
        <v>76</v>
      </c>
      <c r="DF15" s="126">
        <v>1</v>
      </c>
      <c r="DG15" s="514">
        <f t="shared" si="14"/>
        <v>4</v>
      </c>
      <c r="DH15" s="113">
        <v>5</v>
      </c>
      <c r="DI15" s="514">
        <f t="shared" si="15"/>
        <v>20</v>
      </c>
      <c r="DJ15" s="537">
        <v>12</v>
      </c>
      <c r="DK15" s="126">
        <v>9</v>
      </c>
      <c r="DL15" s="540">
        <f t="shared" si="16"/>
        <v>75</v>
      </c>
      <c r="DM15" s="113">
        <v>2</v>
      </c>
      <c r="DN15" s="511">
        <f t="shared" si="17"/>
        <v>16.666666666666668</v>
      </c>
      <c r="DO15" s="114">
        <v>1</v>
      </c>
      <c r="DP15" s="535">
        <f t="shared" si="18"/>
        <v>8.333333333333334</v>
      </c>
      <c r="DQ15" s="314">
        <v>3</v>
      </c>
      <c r="DR15" s="258">
        <v>2</v>
      </c>
      <c r="DS15" s="527">
        <f t="shared" si="19"/>
        <v>66.66666666666667</v>
      </c>
      <c r="DT15" s="258">
        <v>1</v>
      </c>
      <c r="DU15" s="125">
        <f t="shared" si="20"/>
        <v>33.333333333333336</v>
      </c>
      <c r="DV15" s="51"/>
      <c r="DW15" s="302">
        <f t="shared" si="21"/>
        <v>0</v>
      </c>
      <c r="DX15" s="285"/>
      <c r="DY15" s="152"/>
    </row>
    <row r="16" spans="1:129" s="3" customFormat="1" ht="12.75">
      <c r="A16" s="51">
        <v>49</v>
      </c>
      <c r="B16" s="108" t="s">
        <v>18</v>
      </c>
      <c r="C16" s="109" t="s">
        <v>2</v>
      </c>
      <c r="D16" s="120">
        <v>37</v>
      </c>
      <c r="E16" s="121">
        <v>35</v>
      </c>
      <c r="F16" s="121"/>
      <c r="G16" s="121"/>
      <c r="H16" s="122">
        <v>2</v>
      </c>
      <c r="I16" s="123">
        <v>9</v>
      </c>
      <c r="J16" s="121">
        <v>9</v>
      </c>
      <c r="K16" s="121"/>
      <c r="L16" s="124"/>
      <c r="M16" s="51"/>
      <c r="N16" s="12"/>
      <c r="O16" s="12"/>
      <c r="P16" s="125"/>
      <c r="Q16" s="47">
        <v>44</v>
      </c>
      <c r="R16" s="126">
        <v>35</v>
      </c>
      <c r="S16" s="113"/>
      <c r="T16" s="121">
        <v>35</v>
      </c>
      <c r="U16" s="121"/>
      <c r="V16" s="121"/>
      <c r="W16" s="121"/>
      <c r="X16" s="122"/>
      <c r="Y16" s="113">
        <v>9</v>
      </c>
      <c r="Z16" s="113"/>
      <c r="AA16" s="113"/>
      <c r="AB16" s="121">
        <v>7</v>
      </c>
      <c r="AC16" s="121">
        <v>1</v>
      </c>
      <c r="AD16" s="121">
        <v>1</v>
      </c>
      <c r="AE16" s="124"/>
      <c r="AF16" s="127"/>
      <c r="AG16" s="54"/>
      <c r="AH16" s="12"/>
      <c r="AI16" s="128"/>
      <c r="AJ16" s="127">
        <v>44</v>
      </c>
      <c r="AK16" s="120">
        <v>35</v>
      </c>
      <c r="AL16" s="113"/>
      <c r="AM16" s="121"/>
      <c r="AN16" s="121">
        <v>33</v>
      </c>
      <c r="AO16" s="121"/>
      <c r="AP16" s="121">
        <v>1</v>
      </c>
      <c r="AQ16" s="122">
        <v>1</v>
      </c>
      <c r="AR16" s="113">
        <v>9</v>
      </c>
      <c r="AS16" s="113"/>
      <c r="AT16" s="113"/>
      <c r="AU16" s="121">
        <v>7</v>
      </c>
      <c r="AV16" s="121"/>
      <c r="AW16" s="121"/>
      <c r="AX16" s="124">
        <v>2</v>
      </c>
      <c r="AY16" s="259"/>
      <c r="AZ16" s="54"/>
      <c r="BA16" s="54"/>
      <c r="BB16" s="12"/>
      <c r="BC16" s="128"/>
      <c r="BD16" s="127">
        <f t="shared" si="0"/>
        <v>41</v>
      </c>
      <c r="BE16" s="120">
        <v>34</v>
      </c>
      <c r="BF16" s="113"/>
      <c r="BG16" s="121">
        <v>14</v>
      </c>
      <c r="BH16" s="121">
        <v>1</v>
      </c>
      <c r="BI16" s="121">
        <v>2</v>
      </c>
      <c r="BJ16" s="121">
        <v>15</v>
      </c>
      <c r="BK16" s="122">
        <f t="shared" si="1"/>
        <v>2</v>
      </c>
      <c r="BL16" s="113">
        <v>7</v>
      </c>
      <c r="BM16" s="113"/>
      <c r="BN16" s="113">
        <v>2</v>
      </c>
      <c r="BO16" s="121"/>
      <c r="BP16" s="121"/>
      <c r="BQ16" s="121">
        <v>5</v>
      </c>
      <c r="BR16" s="115">
        <f t="shared" si="2"/>
        <v>0</v>
      </c>
      <c r="BS16" s="259"/>
      <c r="BT16" s="327"/>
      <c r="BU16" s="327"/>
      <c r="BV16" s="54"/>
      <c r="BW16" s="54"/>
      <c r="BX16" s="12"/>
      <c r="BY16" s="128">
        <f t="shared" si="3"/>
        <v>0</v>
      </c>
      <c r="BZ16" s="127">
        <f t="shared" si="4"/>
        <v>23</v>
      </c>
      <c r="CA16" s="120">
        <v>18</v>
      </c>
      <c r="CB16" s="113"/>
      <c r="CC16" s="121">
        <v>7</v>
      </c>
      <c r="CD16" s="121"/>
      <c r="CE16" s="121">
        <v>2</v>
      </c>
      <c r="CF16" s="121">
        <v>7</v>
      </c>
      <c r="CG16" s="122">
        <f t="shared" si="5"/>
        <v>2</v>
      </c>
      <c r="CH16" s="113">
        <v>5</v>
      </c>
      <c r="CI16" s="113"/>
      <c r="CJ16" s="113">
        <v>3</v>
      </c>
      <c r="CK16" s="121"/>
      <c r="CL16" s="121"/>
      <c r="CM16" s="121">
        <v>2</v>
      </c>
      <c r="CN16" s="115">
        <f t="shared" si="6"/>
        <v>0</v>
      </c>
      <c r="CO16" s="259"/>
      <c r="CP16" s="327"/>
      <c r="CQ16" s="327"/>
      <c r="CR16" s="54"/>
      <c r="CS16" s="54"/>
      <c r="CT16" s="12"/>
      <c r="CU16" s="128">
        <f t="shared" si="7"/>
        <v>0</v>
      </c>
      <c r="CV16" s="127">
        <f t="shared" si="8"/>
        <v>11</v>
      </c>
      <c r="CW16" s="473"/>
      <c r="CX16" s="259">
        <f t="shared" si="10"/>
        <v>26</v>
      </c>
      <c r="CY16" s="434">
        <f t="shared" si="11"/>
        <v>11</v>
      </c>
      <c r="CZ16" s="128">
        <f t="shared" si="12"/>
        <v>9</v>
      </c>
      <c r="DA16" s="476">
        <f t="shared" si="9"/>
        <v>46</v>
      </c>
      <c r="DC16" s="417">
        <v>37</v>
      </c>
      <c r="DD16" s="120">
        <v>21</v>
      </c>
      <c r="DE16" s="510">
        <f t="shared" si="13"/>
        <v>56.75675675675676</v>
      </c>
      <c r="DF16" s="126">
        <v>9</v>
      </c>
      <c r="DG16" s="514">
        <f t="shared" si="14"/>
        <v>24.324324324324323</v>
      </c>
      <c r="DH16" s="113">
        <v>7</v>
      </c>
      <c r="DI16" s="514">
        <f t="shared" si="15"/>
        <v>18.91891891891892</v>
      </c>
      <c r="DJ16" s="537">
        <v>9</v>
      </c>
      <c r="DK16" s="126">
        <v>5</v>
      </c>
      <c r="DL16" s="540">
        <f t="shared" si="16"/>
        <v>55.55555555555556</v>
      </c>
      <c r="DM16" s="113">
        <v>2</v>
      </c>
      <c r="DN16" s="511">
        <f t="shared" si="17"/>
        <v>22.22222222222222</v>
      </c>
      <c r="DO16" s="114">
        <v>2</v>
      </c>
      <c r="DP16" s="535">
        <f t="shared" si="18"/>
        <v>22.22222222222222</v>
      </c>
      <c r="DQ16" s="314"/>
      <c r="DR16" s="258"/>
      <c r="DS16" s="527"/>
      <c r="DT16" s="258"/>
      <c r="DU16" s="125"/>
      <c r="DV16" s="51"/>
      <c r="DW16" s="302"/>
      <c r="DX16" s="285"/>
      <c r="DY16" s="152"/>
    </row>
    <row r="17" spans="1:129" s="3" customFormat="1" ht="12.75">
      <c r="A17" s="51">
        <v>84</v>
      </c>
      <c r="B17" s="108" t="s">
        <v>19</v>
      </c>
      <c r="C17" s="109" t="s">
        <v>3</v>
      </c>
      <c r="D17" s="120">
        <v>16</v>
      </c>
      <c r="E17" s="121">
        <v>15</v>
      </c>
      <c r="F17" s="121"/>
      <c r="G17" s="121"/>
      <c r="H17" s="122">
        <v>1</v>
      </c>
      <c r="I17" s="123">
        <v>3</v>
      </c>
      <c r="J17" s="121">
        <v>3</v>
      </c>
      <c r="K17" s="121"/>
      <c r="L17" s="124"/>
      <c r="M17" s="51">
        <v>1</v>
      </c>
      <c r="N17" s="12"/>
      <c r="O17" s="12"/>
      <c r="P17" s="128">
        <v>1</v>
      </c>
      <c r="Q17" s="47">
        <v>18</v>
      </c>
      <c r="R17" s="126">
        <v>15</v>
      </c>
      <c r="S17" s="113"/>
      <c r="T17" s="121">
        <v>12</v>
      </c>
      <c r="U17" s="121"/>
      <c r="V17" s="121"/>
      <c r="W17" s="121">
        <v>3</v>
      </c>
      <c r="X17" s="122"/>
      <c r="Y17" s="113">
        <v>3</v>
      </c>
      <c r="Z17" s="113"/>
      <c r="AA17" s="113"/>
      <c r="AB17" s="121">
        <v>3</v>
      </c>
      <c r="AC17" s="121"/>
      <c r="AD17" s="121"/>
      <c r="AE17" s="124"/>
      <c r="AF17" s="127"/>
      <c r="AG17" s="54"/>
      <c r="AH17" s="12"/>
      <c r="AI17" s="128"/>
      <c r="AJ17" s="127">
        <v>18</v>
      </c>
      <c r="AK17" s="120">
        <v>15</v>
      </c>
      <c r="AL17" s="113"/>
      <c r="AM17" s="121"/>
      <c r="AN17" s="121">
        <v>10</v>
      </c>
      <c r="AO17" s="121"/>
      <c r="AP17" s="121">
        <v>1</v>
      </c>
      <c r="AQ17" s="122">
        <v>4</v>
      </c>
      <c r="AR17" s="113">
        <v>3</v>
      </c>
      <c r="AS17" s="113"/>
      <c r="AT17" s="113"/>
      <c r="AU17" s="121">
        <v>3</v>
      </c>
      <c r="AV17" s="121"/>
      <c r="AW17" s="121"/>
      <c r="AX17" s="124"/>
      <c r="AY17" s="259"/>
      <c r="AZ17" s="54"/>
      <c r="BA17" s="54"/>
      <c r="BB17" s="12"/>
      <c r="BC17" s="128"/>
      <c r="BD17" s="127">
        <f t="shared" si="0"/>
        <v>14</v>
      </c>
      <c r="BE17" s="120">
        <v>11</v>
      </c>
      <c r="BF17" s="113"/>
      <c r="BG17" s="121">
        <v>10</v>
      </c>
      <c r="BH17" s="121">
        <v>1</v>
      </c>
      <c r="BI17" s="121"/>
      <c r="BJ17" s="121"/>
      <c r="BK17" s="122">
        <f t="shared" si="1"/>
        <v>0</v>
      </c>
      <c r="BL17" s="113">
        <v>3</v>
      </c>
      <c r="BM17" s="113"/>
      <c r="BN17" s="113">
        <v>3</v>
      </c>
      <c r="BO17" s="121"/>
      <c r="BP17" s="121"/>
      <c r="BQ17" s="121"/>
      <c r="BR17" s="115">
        <f t="shared" si="2"/>
        <v>0</v>
      </c>
      <c r="BS17" s="259"/>
      <c r="BT17" s="327"/>
      <c r="BU17" s="327"/>
      <c r="BV17" s="54"/>
      <c r="BW17" s="54"/>
      <c r="BX17" s="12"/>
      <c r="BY17" s="128">
        <f t="shared" si="3"/>
        <v>0</v>
      </c>
      <c r="BZ17" s="127">
        <f t="shared" si="4"/>
        <v>1</v>
      </c>
      <c r="CA17" s="120">
        <v>1</v>
      </c>
      <c r="CB17" s="113"/>
      <c r="CC17" s="121">
        <v>1</v>
      </c>
      <c r="CD17" s="121"/>
      <c r="CE17" s="121"/>
      <c r="CF17" s="121"/>
      <c r="CG17" s="122">
        <f t="shared" si="5"/>
        <v>0</v>
      </c>
      <c r="CH17" s="113"/>
      <c r="CI17" s="113"/>
      <c r="CJ17" s="113"/>
      <c r="CK17" s="121"/>
      <c r="CL17" s="121"/>
      <c r="CM17" s="121"/>
      <c r="CN17" s="115">
        <f t="shared" si="6"/>
        <v>0</v>
      </c>
      <c r="CO17" s="259"/>
      <c r="CP17" s="327"/>
      <c r="CQ17" s="327"/>
      <c r="CR17" s="54"/>
      <c r="CS17" s="54"/>
      <c r="CT17" s="12"/>
      <c r="CU17" s="128">
        <f t="shared" si="7"/>
        <v>0</v>
      </c>
      <c r="CV17" s="127">
        <f t="shared" si="8"/>
        <v>0</v>
      </c>
      <c r="CW17" s="473"/>
      <c r="CX17" s="259">
        <f t="shared" si="10"/>
        <v>14</v>
      </c>
      <c r="CY17" s="434">
        <f t="shared" si="11"/>
        <v>0</v>
      </c>
      <c r="CZ17" s="128">
        <f t="shared" si="12"/>
        <v>6</v>
      </c>
      <c r="DA17" s="476">
        <f t="shared" si="9"/>
        <v>20</v>
      </c>
      <c r="DC17" s="417">
        <v>16</v>
      </c>
      <c r="DD17" s="120">
        <v>11</v>
      </c>
      <c r="DE17" s="510">
        <f t="shared" si="13"/>
        <v>68.75</v>
      </c>
      <c r="DF17" s="126"/>
      <c r="DG17" s="514"/>
      <c r="DH17" s="113">
        <v>5</v>
      </c>
      <c r="DI17" s="514">
        <f t="shared" si="15"/>
        <v>31.25</v>
      </c>
      <c r="DJ17" s="537">
        <v>3</v>
      </c>
      <c r="DK17" s="126">
        <v>3</v>
      </c>
      <c r="DL17" s="540">
        <f t="shared" si="16"/>
        <v>100</v>
      </c>
      <c r="DM17" s="113"/>
      <c r="DN17" s="511"/>
      <c r="DO17" s="114"/>
      <c r="DP17" s="535"/>
      <c r="DQ17" s="314">
        <v>1</v>
      </c>
      <c r="DR17" s="258"/>
      <c r="DS17" s="527"/>
      <c r="DT17" s="258"/>
      <c r="DU17" s="125"/>
      <c r="DV17" s="51">
        <v>1</v>
      </c>
      <c r="DW17" s="302">
        <f t="shared" si="21"/>
        <v>100</v>
      </c>
      <c r="DX17" s="285"/>
      <c r="DY17" s="152"/>
    </row>
    <row r="18" spans="1:129" s="3" customFormat="1" ht="12.75">
      <c r="A18" s="51">
        <v>56</v>
      </c>
      <c r="B18" s="108" t="s">
        <v>20</v>
      </c>
      <c r="C18" s="109" t="s">
        <v>3</v>
      </c>
      <c r="D18" s="120">
        <v>24</v>
      </c>
      <c r="E18" s="121">
        <v>9</v>
      </c>
      <c r="F18" s="121"/>
      <c r="G18" s="121">
        <v>12</v>
      </c>
      <c r="H18" s="122">
        <v>3</v>
      </c>
      <c r="I18" s="123">
        <v>14</v>
      </c>
      <c r="J18" s="121">
        <v>5</v>
      </c>
      <c r="K18" s="121">
        <v>8</v>
      </c>
      <c r="L18" s="124">
        <v>1</v>
      </c>
      <c r="M18" s="51">
        <v>2</v>
      </c>
      <c r="N18" s="12"/>
      <c r="O18" s="12">
        <v>2</v>
      </c>
      <c r="P18" s="125"/>
      <c r="Q18" s="47">
        <v>36</v>
      </c>
      <c r="R18" s="126">
        <v>21</v>
      </c>
      <c r="S18" s="113"/>
      <c r="T18" s="121">
        <v>13</v>
      </c>
      <c r="U18" s="121"/>
      <c r="V18" s="121"/>
      <c r="W18" s="121">
        <v>4</v>
      </c>
      <c r="X18" s="122">
        <v>4</v>
      </c>
      <c r="Y18" s="113">
        <v>13</v>
      </c>
      <c r="Z18" s="113"/>
      <c r="AA18" s="113"/>
      <c r="AB18" s="121">
        <v>10</v>
      </c>
      <c r="AC18" s="121"/>
      <c r="AD18" s="121">
        <v>3</v>
      </c>
      <c r="AE18" s="124"/>
      <c r="AF18" s="127">
        <v>2</v>
      </c>
      <c r="AG18" s="54"/>
      <c r="AH18" s="12">
        <v>2</v>
      </c>
      <c r="AI18" s="128"/>
      <c r="AJ18" s="127">
        <v>32</v>
      </c>
      <c r="AK18" s="120">
        <v>17</v>
      </c>
      <c r="AL18" s="113"/>
      <c r="AM18" s="121"/>
      <c r="AN18" s="121">
        <v>11</v>
      </c>
      <c r="AO18" s="121"/>
      <c r="AP18" s="121">
        <v>5</v>
      </c>
      <c r="AQ18" s="122">
        <v>1</v>
      </c>
      <c r="AR18" s="113">
        <v>13</v>
      </c>
      <c r="AS18" s="113"/>
      <c r="AT18" s="113"/>
      <c r="AU18" s="121">
        <v>11</v>
      </c>
      <c r="AV18" s="121"/>
      <c r="AW18" s="121">
        <v>2</v>
      </c>
      <c r="AX18" s="124"/>
      <c r="AY18" s="259">
        <v>2</v>
      </c>
      <c r="AZ18" s="54"/>
      <c r="BA18" s="54"/>
      <c r="BB18" s="12"/>
      <c r="BC18" s="128">
        <v>2</v>
      </c>
      <c r="BD18" s="127">
        <f t="shared" si="0"/>
        <v>29</v>
      </c>
      <c r="BE18" s="120">
        <v>16</v>
      </c>
      <c r="BF18" s="113"/>
      <c r="BG18" s="121">
        <v>8</v>
      </c>
      <c r="BH18" s="121">
        <v>6</v>
      </c>
      <c r="BI18" s="121"/>
      <c r="BJ18" s="121"/>
      <c r="BK18" s="122">
        <f t="shared" si="1"/>
        <v>2</v>
      </c>
      <c r="BL18" s="113">
        <v>13</v>
      </c>
      <c r="BM18" s="113"/>
      <c r="BN18" s="113">
        <v>4</v>
      </c>
      <c r="BO18" s="121">
        <v>8</v>
      </c>
      <c r="BP18" s="121"/>
      <c r="BQ18" s="121"/>
      <c r="BR18" s="115">
        <f t="shared" si="2"/>
        <v>1</v>
      </c>
      <c r="BS18" s="259"/>
      <c r="BT18" s="327"/>
      <c r="BU18" s="327"/>
      <c r="BV18" s="54"/>
      <c r="BW18" s="54"/>
      <c r="BX18" s="12"/>
      <c r="BY18" s="128">
        <f t="shared" si="3"/>
        <v>0</v>
      </c>
      <c r="BZ18" s="127">
        <f t="shared" si="4"/>
        <v>14</v>
      </c>
      <c r="CA18" s="120">
        <v>6</v>
      </c>
      <c r="CB18" s="113"/>
      <c r="CC18" s="121">
        <v>3</v>
      </c>
      <c r="CD18" s="121">
        <v>2</v>
      </c>
      <c r="CE18" s="121"/>
      <c r="CF18" s="121"/>
      <c r="CG18" s="122">
        <f t="shared" si="5"/>
        <v>1</v>
      </c>
      <c r="CH18" s="113">
        <v>8</v>
      </c>
      <c r="CI18" s="113"/>
      <c r="CJ18" s="113">
        <v>1</v>
      </c>
      <c r="CK18" s="121">
        <v>1</v>
      </c>
      <c r="CL18" s="121"/>
      <c r="CM18" s="121">
        <v>5</v>
      </c>
      <c r="CN18" s="115">
        <f t="shared" si="6"/>
        <v>1</v>
      </c>
      <c r="CO18" s="259"/>
      <c r="CP18" s="327"/>
      <c r="CQ18" s="327"/>
      <c r="CR18" s="54"/>
      <c r="CS18" s="54"/>
      <c r="CT18" s="12"/>
      <c r="CU18" s="128">
        <f t="shared" si="7"/>
        <v>0</v>
      </c>
      <c r="CV18" s="127">
        <f t="shared" si="8"/>
        <v>8</v>
      </c>
      <c r="CW18" s="473"/>
      <c r="CX18" s="259">
        <f t="shared" si="10"/>
        <v>16</v>
      </c>
      <c r="CY18" s="434">
        <f t="shared" si="11"/>
        <v>8</v>
      </c>
      <c r="CZ18" s="128">
        <f t="shared" si="12"/>
        <v>16</v>
      </c>
      <c r="DA18" s="476">
        <f t="shared" si="9"/>
        <v>40</v>
      </c>
      <c r="DC18" s="417">
        <v>24</v>
      </c>
      <c r="DD18" s="120">
        <v>11</v>
      </c>
      <c r="DE18" s="510">
        <f t="shared" si="13"/>
        <v>45.833333333333336</v>
      </c>
      <c r="DF18" s="126">
        <v>2</v>
      </c>
      <c r="DG18" s="514">
        <f t="shared" si="14"/>
        <v>8.333333333333334</v>
      </c>
      <c r="DH18" s="113">
        <v>11</v>
      </c>
      <c r="DI18" s="514">
        <f t="shared" si="15"/>
        <v>45.833333333333336</v>
      </c>
      <c r="DJ18" s="537">
        <v>14</v>
      </c>
      <c r="DK18" s="126">
        <v>5</v>
      </c>
      <c r="DL18" s="540">
        <f t="shared" si="16"/>
        <v>35.714285714285715</v>
      </c>
      <c r="DM18" s="113">
        <v>6</v>
      </c>
      <c r="DN18" s="511">
        <f t="shared" si="17"/>
        <v>42.857142857142854</v>
      </c>
      <c r="DO18" s="114">
        <v>3</v>
      </c>
      <c r="DP18" s="535">
        <f t="shared" si="18"/>
        <v>21.428571428571427</v>
      </c>
      <c r="DQ18" s="314">
        <v>2</v>
      </c>
      <c r="DR18" s="258"/>
      <c r="DS18" s="527"/>
      <c r="DT18" s="258"/>
      <c r="DU18" s="125"/>
      <c r="DV18" s="51">
        <v>2</v>
      </c>
      <c r="DW18" s="302">
        <f t="shared" si="21"/>
        <v>100</v>
      </c>
      <c r="DX18" s="285"/>
      <c r="DY18" s="152"/>
    </row>
    <row r="19" spans="1:129" s="3" customFormat="1" ht="12.75">
      <c r="A19" s="51">
        <v>83</v>
      </c>
      <c r="B19" s="108" t="s">
        <v>21</v>
      </c>
      <c r="C19" s="109" t="s">
        <v>3</v>
      </c>
      <c r="D19" s="120">
        <v>23</v>
      </c>
      <c r="E19" s="121">
        <v>19</v>
      </c>
      <c r="F19" s="121"/>
      <c r="G19" s="121">
        <v>1</v>
      </c>
      <c r="H19" s="122">
        <v>3</v>
      </c>
      <c r="I19" s="123">
        <v>6</v>
      </c>
      <c r="J19" s="121">
        <v>6</v>
      </c>
      <c r="K19" s="121"/>
      <c r="L19" s="124"/>
      <c r="M19" s="51">
        <v>1</v>
      </c>
      <c r="N19" s="12"/>
      <c r="O19" s="12">
        <v>1</v>
      </c>
      <c r="P19" s="125"/>
      <c r="Q19" s="47">
        <v>27</v>
      </c>
      <c r="R19" s="126">
        <v>20</v>
      </c>
      <c r="S19" s="113"/>
      <c r="T19" s="121">
        <v>18</v>
      </c>
      <c r="U19" s="121"/>
      <c r="V19" s="121"/>
      <c r="W19" s="121">
        <v>1</v>
      </c>
      <c r="X19" s="122">
        <v>1</v>
      </c>
      <c r="Y19" s="113">
        <v>6</v>
      </c>
      <c r="Z19" s="113"/>
      <c r="AA19" s="113"/>
      <c r="AB19" s="121">
        <v>5</v>
      </c>
      <c r="AC19" s="121"/>
      <c r="AD19" s="121">
        <v>1</v>
      </c>
      <c r="AE19" s="124"/>
      <c r="AF19" s="127">
        <v>1</v>
      </c>
      <c r="AG19" s="54"/>
      <c r="AH19" s="12"/>
      <c r="AI19" s="128">
        <v>1</v>
      </c>
      <c r="AJ19" s="127">
        <v>25</v>
      </c>
      <c r="AK19" s="120">
        <v>19</v>
      </c>
      <c r="AL19" s="113"/>
      <c r="AM19" s="121"/>
      <c r="AN19" s="121">
        <v>18</v>
      </c>
      <c r="AO19" s="121"/>
      <c r="AP19" s="121">
        <v>1</v>
      </c>
      <c r="AQ19" s="122"/>
      <c r="AR19" s="113">
        <v>6</v>
      </c>
      <c r="AS19" s="113"/>
      <c r="AT19" s="113"/>
      <c r="AU19" s="121">
        <v>4</v>
      </c>
      <c r="AV19" s="121"/>
      <c r="AW19" s="121">
        <v>2</v>
      </c>
      <c r="AX19" s="124"/>
      <c r="AY19" s="259"/>
      <c r="AZ19" s="54"/>
      <c r="BA19" s="54"/>
      <c r="BB19" s="12"/>
      <c r="BC19" s="128"/>
      <c r="BD19" s="127">
        <f t="shared" si="0"/>
        <v>25</v>
      </c>
      <c r="BE19" s="120">
        <v>19</v>
      </c>
      <c r="BF19" s="113"/>
      <c r="BG19" s="121">
        <v>11</v>
      </c>
      <c r="BH19" s="121">
        <v>1</v>
      </c>
      <c r="BI19" s="121"/>
      <c r="BJ19" s="121">
        <v>5</v>
      </c>
      <c r="BK19" s="122">
        <f t="shared" si="1"/>
        <v>2</v>
      </c>
      <c r="BL19" s="113">
        <v>6</v>
      </c>
      <c r="BM19" s="113"/>
      <c r="BN19" s="113">
        <v>3</v>
      </c>
      <c r="BO19" s="121">
        <v>1</v>
      </c>
      <c r="BP19" s="121"/>
      <c r="BQ19" s="121">
        <v>1</v>
      </c>
      <c r="BR19" s="115">
        <f t="shared" si="2"/>
        <v>1</v>
      </c>
      <c r="BS19" s="259"/>
      <c r="BT19" s="327"/>
      <c r="BU19" s="327"/>
      <c r="BV19" s="54"/>
      <c r="BW19" s="54"/>
      <c r="BX19" s="12"/>
      <c r="BY19" s="128">
        <f t="shared" si="3"/>
        <v>0</v>
      </c>
      <c r="BZ19" s="127">
        <f t="shared" si="4"/>
        <v>8</v>
      </c>
      <c r="CA19" s="120">
        <v>6</v>
      </c>
      <c r="CB19" s="113"/>
      <c r="CC19" s="121">
        <v>4</v>
      </c>
      <c r="CD19" s="121"/>
      <c r="CE19" s="121">
        <v>1</v>
      </c>
      <c r="CF19" s="121">
        <v>1</v>
      </c>
      <c r="CG19" s="122">
        <f t="shared" si="5"/>
        <v>0</v>
      </c>
      <c r="CH19" s="113">
        <v>2</v>
      </c>
      <c r="CI19" s="113"/>
      <c r="CJ19" s="113">
        <v>2</v>
      </c>
      <c r="CK19" s="121"/>
      <c r="CL19" s="121"/>
      <c r="CM19" s="121"/>
      <c r="CN19" s="115">
        <f t="shared" si="6"/>
        <v>0</v>
      </c>
      <c r="CO19" s="259"/>
      <c r="CP19" s="327"/>
      <c r="CQ19" s="327"/>
      <c r="CR19" s="54"/>
      <c r="CS19" s="54"/>
      <c r="CT19" s="12"/>
      <c r="CU19" s="128">
        <f t="shared" si="7"/>
        <v>0</v>
      </c>
      <c r="CV19" s="127">
        <f t="shared" si="8"/>
        <v>2</v>
      </c>
      <c r="CW19" s="473"/>
      <c r="CX19" s="259">
        <f t="shared" si="10"/>
        <v>20</v>
      </c>
      <c r="CY19" s="434">
        <f t="shared" si="11"/>
        <v>2</v>
      </c>
      <c r="CZ19" s="128">
        <f t="shared" si="12"/>
        <v>8</v>
      </c>
      <c r="DA19" s="476">
        <f t="shared" si="9"/>
        <v>30</v>
      </c>
      <c r="DC19" s="417">
        <v>23</v>
      </c>
      <c r="DD19" s="120">
        <v>15</v>
      </c>
      <c r="DE19" s="510">
        <f t="shared" si="13"/>
        <v>65.21739130434783</v>
      </c>
      <c r="DF19" s="126">
        <v>2</v>
      </c>
      <c r="DG19" s="514">
        <f t="shared" si="14"/>
        <v>8.695652173913043</v>
      </c>
      <c r="DH19" s="113">
        <v>6</v>
      </c>
      <c r="DI19" s="514">
        <f t="shared" si="15"/>
        <v>26.08695652173913</v>
      </c>
      <c r="DJ19" s="537">
        <v>6</v>
      </c>
      <c r="DK19" s="126">
        <v>5</v>
      </c>
      <c r="DL19" s="540">
        <f t="shared" si="16"/>
        <v>83.33333333333333</v>
      </c>
      <c r="DM19" s="113"/>
      <c r="DN19" s="511"/>
      <c r="DO19" s="114">
        <v>1</v>
      </c>
      <c r="DP19" s="535">
        <f t="shared" si="18"/>
        <v>16.666666666666668</v>
      </c>
      <c r="DQ19" s="314">
        <v>1</v>
      </c>
      <c r="DR19" s="258"/>
      <c r="DS19" s="527"/>
      <c r="DT19" s="258"/>
      <c r="DU19" s="125"/>
      <c r="DV19" s="51">
        <v>1</v>
      </c>
      <c r="DW19" s="302">
        <f t="shared" si="21"/>
        <v>100</v>
      </c>
      <c r="DX19" s="285"/>
      <c r="DY19" s="152"/>
    </row>
    <row r="20" spans="1:129" s="3" customFormat="1" ht="12.75">
      <c r="A20" s="51">
        <v>25</v>
      </c>
      <c r="B20" s="108" t="s">
        <v>22</v>
      </c>
      <c r="C20" s="109" t="s">
        <v>3</v>
      </c>
      <c r="D20" s="120">
        <v>39</v>
      </c>
      <c r="E20" s="121">
        <v>38</v>
      </c>
      <c r="F20" s="121"/>
      <c r="G20" s="121"/>
      <c r="H20" s="122">
        <v>1</v>
      </c>
      <c r="I20" s="123">
        <v>19</v>
      </c>
      <c r="J20" s="121">
        <v>19</v>
      </c>
      <c r="K20" s="121"/>
      <c r="L20" s="124"/>
      <c r="M20" s="51">
        <v>2</v>
      </c>
      <c r="N20" s="12">
        <v>2</v>
      </c>
      <c r="O20" s="12"/>
      <c r="P20" s="125"/>
      <c r="Q20" s="47">
        <v>59</v>
      </c>
      <c r="R20" s="126">
        <v>38</v>
      </c>
      <c r="S20" s="113"/>
      <c r="T20" s="121">
        <v>37</v>
      </c>
      <c r="U20" s="121"/>
      <c r="V20" s="121"/>
      <c r="W20" s="121">
        <v>1</v>
      </c>
      <c r="X20" s="122"/>
      <c r="Y20" s="113">
        <v>19</v>
      </c>
      <c r="Z20" s="113"/>
      <c r="AA20" s="113"/>
      <c r="AB20" s="121">
        <v>18</v>
      </c>
      <c r="AC20" s="121"/>
      <c r="AD20" s="121">
        <v>1</v>
      </c>
      <c r="AE20" s="124"/>
      <c r="AF20" s="127">
        <v>2</v>
      </c>
      <c r="AG20" s="54">
        <v>1</v>
      </c>
      <c r="AH20" s="12">
        <v>1</v>
      </c>
      <c r="AI20" s="128"/>
      <c r="AJ20" s="127">
        <v>59</v>
      </c>
      <c r="AK20" s="120">
        <v>38</v>
      </c>
      <c r="AL20" s="113"/>
      <c r="AM20" s="121"/>
      <c r="AN20" s="121">
        <v>37</v>
      </c>
      <c r="AO20" s="121"/>
      <c r="AP20" s="121">
        <v>1</v>
      </c>
      <c r="AQ20" s="122"/>
      <c r="AR20" s="113">
        <v>19</v>
      </c>
      <c r="AS20" s="113"/>
      <c r="AT20" s="113"/>
      <c r="AU20" s="121">
        <v>18</v>
      </c>
      <c r="AV20" s="121"/>
      <c r="AW20" s="121"/>
      <c r="AX20" s="124">
        <v>1</v>
      </c>
      <c r="AY20" s="259">
        <v>2</v>
      </c>
      <c r="AZ20" s="54">
        <v>2</v>
      </c>
      <c r="BA20" s="54"/>
      <c r="BB20" s="12"/>
      <c r="BC20" s="128"/>
      <c r="BD20" s="127">
        <f t="shared" si="0"/>
        <v>58</v>
      </c>
      <c r="BE20" s="120">
        <v>38</v>
      </c>
      <c r="BF20" s="113"/>
      <c r="BG20" s="121">
        <v>32</v>
      </c>
      <c r="BH20" s="121">
        <v>1</v>
      </c>
      <c r="BI20" s="121"/>
      <c r="BJ20" s="121">
        <v>5</v>
      </c>
      <c r="BK20" s="122">
        <f t="shared" si="1"/>
        <v>0</v>
      </c>
      <c r="BL20" s="113">
        <v>18</v>
      </c>
      <c r="BM20" s="113"/>
      <c r="BN20" s="113">
        <v>16</v>
      </c>
      <c r="BO20" s="121"/>
      <c r="BP20" s="121"/>
      <c r="BQ20" s="121">
        <v>2</v>
      </c>
      <c r="BR20" s="115">
        <f t="shared" si="2"/>
        <v>0</v>
      </c>
      <c r="BS20" s="259">
        <v>2</v>
      </c>
      <c r="BT20" s="327"/>
      <c r="BU20" s="327">
        <v>1</v>
      </c>
      <c r="BV20" s="54"/>
      <c r="BW20" s="54"/>
      <c r="BX20" s="12">
        <v>1</v>
      </c>
      <c r="BY20" s="128">
        <f t="shared" si="3"/>
        <v>0</v>
      </c>
      <c r="BZ20" s="127">
        <f t="shared" si="4"/>
        <v>9</v>
      </c>
      <c r="CA20" s="120">
        <v>6</v>
      </c>
      <c r="CB20" s="113"/>
      <c r="CC20" s="121">
        <v>5</v>
      </c>
      <c r="CD20" s="121">
        <v>1</v>
      </c>
      <c r="CE20" s="121"/>
      <c r="CF20" s="121"/>
      <c r="CG20" s="122">
        <f t="shared" si="5"/>
        <v>0</v>
      </c>
      <c r="CH20" s="113">
        <v>2</v>
      </c>
      <c r="CI20" s="113"/>
      <c r="CJ20" s="113">
        <v>1</v>
      </c>
      <c r="CK20" s="121"/>
      <c r="CL20" s="121"/>
      <c r="CM20" s="121">
        <v>1</v>
      </c>
      <c r="CN20" s="115">
        <f t="shared" si="6"/>
        <v>0</v>
      </c>
      <c r="CO20" s="259">
        <v>1</v>
      </c>
      <c r="CP20" s="327"/>
      <c r="CQ20" s="327"/>
      <c r="CR20" s="54">
        <v>1</v>
      </c>
      <c r="CS20" s="54"/>
      <c r="CT20" s="12"/>
      <c r="CU20" s="128">
        <f t="shared" si="7"/>
        <v>0</v>
      </c>
      <c r="CV20" s="127">
        <f t="shared" si="8"/>
        <v>3</v>
      </c>
      <c r="CW20" s="473"/>
      <c r="CX20" s="259">
        <f t="shared" si="10"/>
        <v>55</v>
      </c>
      <c r="CY20" s="434">
        <f t="shared" si="11"/>
        <v>3</v>
      </c>
      <c r="CZ20" s="128">
        <f t="shared" si="12"/>
        <v>2</v>
      </c>
      <c r="DA20" s="476">
        <f t="shared" si="9"/>
        <v>60</v>
      </c>
      <c r="DC20" s="417">
        <v>39</v>
      </c>
      <c r="DD20" s="120">
        <v>37</v>
      </c>
      <c r="DE20" s="510">
        <f t="shared" si="13"/>
        <v>94.87179487179488</v>
      </c>
      <c r="DF20" s="126">
        <v>1</v>
      </c>
      <c r="DG20" s="514">
        <f t="shared" si="14"/>
        <v>2.5641025641025643</v>
      </c>
      <c r="DH20" s="113">
        <v>1</v>
      </c>
      <c r="DI20" s="514">
        <f t="shared" si="15"/>
        <v>2.5641025641025643</v>
      </c>
      <c r="DJ20" s="537">
        <v>19</v>
      </c>
      <c r="DK20" s="126">
        <v>17</v>
      </c>
      <c r="DL20" s="540">
        <f t="shared" si="16"/>
        <v>89.47368421052632</v>
      </c>
      <c r="DM20" s="113">
        <v>1</v>
      </c>
      <c r="DN20" s="511">
        <f t="shared" si="17"/>
        <v>5.2631578947368425</v>
      </c>
      <c r="DO20" s="114">
        <v>1</v>
      </c>
      <c r="DP20" s="535">
        <f t="shared" si="18"/>
        <v>5.2631578947368425</v>
      </c>
      <c r="DQ20" s="314">
        <v>2</v>
      </c>
      <c r="DR20" s="258">
        <v>1</v>
      </c>
      <c r="DS20" s="527">
        <f t="shared" si="19"/>
        <v>50</v>
      </c>
      <c r="DT20" s="258">
        <v>1</v>
      </c>
      <c r="DU20" s="125">
        <f t="shared" si="20"/>
        <v>50</v>
      </c>
      <c r="DV20" s="51"/>
      <c r="DW20" s="302"/>
      <c r="DX20" s="285"/>
      <c r="DY20" s="152"/>
    </row>
    <row r="21" spans="1:129" s="3" customFormat="1" ht="12.75">
      <c r="A21" s="51">
        <v>71</v>
      </c>
      <c r="B21" s="108" t="s">
        <v>23</v>
      </c>
      <c r="C21" s="109" t="s">
        <v>1</v>
      </c>
      <c r="D21" s="120">
        <v>24</v>
      </c>
      <c r="E21" s="121">
        <v>18</v>
      </c>
      <c r="F21" s="121"/>
      <c r="G21" s="121">
        <v>4</v>
      </c>
      <c r="H21" s="122">
        <v>2</v>
      </c>
      <c r="I21" s="123">
        <v>14</v>
      </c>
      <c r="J21" s="121">
        <v>13</v>
      </c>
      <c r="K21" s="121">
        <v>1</v>
      </c>
      <c r="L21" s="124"/>
      <c r="M21" s="51">
        <v>2</v>
      </c>
      <c r="N21" s="12">
        <v>2</v>
      </c>
      <c r="O21" s="12"/>
      <c r="P21" s="125"/>
      <c r="Q21" s="47">
        <v>38</v>
      </c>
      <c r="R21" s="126">
        <v>22</v>
      </c>
      <c r="S21" s="113"/>
      <c r="T21" s="121">
        <v>18</v>
      </c>
      <c r="U21" s="121"/>
      <c r="V21" s="121"/>
      <c r="W21" s="121">
        <v>3</v>
      </c>
      <c r="X21" s="122">
        <v>1</v>
      </c>
      <c r="Y21" s="113">
        <v>14</v>
      </c>
      <c r="Z21" s="113"/>
      <c r="AA21" s="113"/>
      <c r="AB21" s="121">
        <v>9</v>
      </c>
      <c r="AC21" s="121"/>
      <c r="AD21" s="121">
        <v>5</v>
      </c>
      <c r="AE21" s="124"/>
      <c r="AF21" s="127">
        <v>2</v>
      </c>
      <c r="AG21" s="54">
        <v>1</v>
      </c>
      <c r="AH21" s="12">
        <v>1</v>
      </c>
      <c r="AI21" s="128"/>
      <c r="AJ21" s="127">
        <v>37</v>
      </c>
      <c r="AK21" s="120">
        <v>21</v>
      </c>
      <c r="AL21" s="113">
        <v>1</v>
      </c>
      <c r="AM21" s="121"/>
      <c r="AN21" s="121">
        <v>18</v>
      </c>
      <c r="AO21" s="121"/>
      <c r="AP21" s="121">
        <v>3</v>
      </c>
      <c r="AQ21" s="122"/>
      <c r="AR21" s="113">
        <v>14</v>
      </c>
      <c r="AS21" s="113"/>
      <c r="AT21" s="113"/>
      <c r="AU21" s="121">
        <v>10</v>
      </c>
      <c r="AV21" s="121">
        <v>1</v>
      </c>
      <c r="AW21" s="121">
        <v>2</v>
      </c>
      <c r="AX21" s="124">
        <v>1</v>
      </c>
      <c r="AY21" s="259">
        <v>2</v>
      </c>
      <c r="AZ21" s="54">
        <v>1</v>
      </c>
      <c r="BA21" s="54">
        <v>1</v>
      </c>
      <c r="BB21" s="12"/>
      <c r="BC21" s="128"/>
      <c r="BD21" s="127">
        <f t="shared" si="0"/>
        <v>37</v>
      </c>
      <c r="BE21" s="120">
        <v>22</v>
      </c>
      <c r="BF21" s="113"/>
      <c r="BG21" s="121">
        <v>13</v>
      </c>
      <c r="BH21" s="121">
        <v>3</v>
      </c>
      <c r="BI21" s="121"/>
      <c r="BJ21" s="121">
        <v>2</v>
      </c>
      <c r="BK21" s="122">
        <f t="shared" si="1"/>
        <v>4</v>
      </c>
      <c r="BL21" s="113">
        <v>13</v>
      </c>
      <c r="BM21" s="113"/>
      <c r="BN21" s="113">
        <v>6</v>
      </c>
      <c r="BO21" s="121">
        <v>3</v>
      </c>
      <c r="BP21" s="121"/>
      <c r="BQ21" s="121">
        <v>4</v>
      </c>
      <c r="BR21" s="115">
        <f t="shared" si="2"/>
        <v>0</v>
      </c>
      <c r="BS21" s="259">
        <v>2</v>
      </c>
      <c r="BT21" s="327"/>
      <c r="BU21" s="327"/>
      <c r="BV21" s="54">
        <v>1</v>
      </c>
      <c r="BW21" s="54"/>
      <c r="BX21" s="12">
        <v>1</v>
      </c>
      <c r="BY21" s="128">
        <f t="shared" si="3"/>
        <v>0</v>
      </c>
      <c r="BZ21" s="127">
        <f t="shared" si="4"/>
        <v>14</v>
      </c>
      <c r="CA21" s="120">
        <v>5</v>
      </c>
      <c r="CB21" s="113"/>
      <c r="CC21" s="121">
        <v>4</v>
      </c>
      <c r="CD21" s="121"/>
      <c r="CE21" s="121"/>
      <c r="CF21" s="121">
        <v>1</v>
      </c>
      <c r="CG21" s="122">
        <f t="shared" si="5"/>
        <v>0</v>
      </c>
      <c r="CH21" s="113">
        <v>7</v>
      </c>
      <c r="CI21" s="113"/>
      <c r="CJ21" s="113">
        <v>2</v>
      </c>
      <c r="CK21" s="121">
        <v>2</v>
      </c>
      <c r="CL21" s="121"/>
      <c r="CM21" s="121">
        <v>3</v>
      </c>
      <c r="CN21" s="115">
        <f t="shared" si="6"/>
        <v>0</v>
      </c>
      <c r="CO21" s="259">
        <v>2</v>
      </c>
      <c r="CP21" s="327"/>
      <c r="CQ21" s="327"/>
      <c r="CR21" s="54"/>
      <c r="CS21" s="54"/>
      <c r="CT21" s="12">
        <v>1</v>
      </c>
      <c r="CU21" s="128">
        <f t="shared" si="7"/>
        <v>1</v>
      </c>
      <c r="CV21" s="127">
        <f t="shared" si="8"/>
        <v>7</v>
      </c>
      <c r="CW21" s="473"/>
      <c r="CX21" s="259">
        <f t="shared" si="10"/>
        <v>25</v>
      </c>
      <c r="CY21" s="434">
        <f t="shared" si="11"/>
        <v>7</v>
      </c>
      <c r="CZ21" s="128">
        <f t="shared" si="12"/>
        <v>8</v>
      </c>
      <c r="DA21" s="476">
        <f t="shared" si="9"/>
        <v>40</v>
      </c>
      <c r="DC21" s="417">
        <v>24</v>
      </c>
      <c r="DD21" s="120">
        <v>17</v>
      </c>
      <c r="DE21" s="510">
        <f t="shared" si="13"/>
        <v>70.83333333333333</v>
      </c>
      <c r="DF21" s="126">
        <v>1</v>
      </c>
      <c r="DG21" s="514">
        <f t="shared" si="14"/>
        <v>4.166666666666667</v>
      </c>
      <c r="DH21" s="113">
        <v>6</v>
      </c>
      <c r="DI21" s="514">
        <f t="shared" si="15"/>
        <v>25</v>
      </c>
      <c r="DJ21" s="537">
        <v>14</v>
      </c>
      <c r="DK21" s="126">
        <v>8</v>
      </c>
      <c r="DL21" s="540">
        <f t="shared" si="16"/>
        <v>57.142857142857146</v>
      </c>
      <c r="DM21" s="113">
        <v>5</v>
      </c>
      <c r="DN21" s="511">
        <f t="shared" si="17"/>
        <v>35.714285714285715</v>
      </c>
      <c r="DO21" s="114">
        <v>1</v>
      </c>
      <c r="DP21" s="535">
        <f t="shared" si="18"/>
        <v>7.142857142857143</v>
      </c>
      <c r="DQ21" s="314">
        <v>2</v>
      </c>
      <c r="DR21" s="258"/>
      <c r="DS21" s="527"/>
      <c r="DT21" s="258">
        <v>1</v>
      </c>
      <c r="DU21" s="125">
        <f t="shared" si="20"/>
        <v>50</v>
      </c>
      <c r="DV21" s="51">
        <v>1</v>
      </c>
      <c r="DW21" s="302">
        <f t="shared" si="21"/>
        <v>50</v>
      </c>
      <c r="DX21" s="285"/>
      <c r="DY21" s="152"/>
    </row>
    <row r="22" spans="1:129" s="3" customFormat="1" ht="12.75">
      <c r="A22" s="51">
        <v>21</v>
      </c>
      <c r="B22" s="108" t="s">
        <v>24</v>
      </c>
      <c r="C22" s="109" t="s">
        <v>2</v>
      </c>
      <c r="D22" s="120">
        <v>48</v>
      </c>
      <c r="E22" s="121">
        <v>40</v>
      </c>
      <c r="F22" s="121"/>
      <c r="G22" s="121">
        <v>6</v>
      </c>
      <c r="H22" s="122">
        <v>2</v>
      </c>
      <c r="I22" s="123">
        <v>23</v>
      </c>
      <c r="J22" s="121">
        <v>18</v>
      </c>
      <c r="K22" s="121">
        <v>5</v>
      </c>
      <c r="L22" s="124"/>
      <c r="M22" s="51">
        <v>9</v>
      </c>
      <c r="N22" s="12">
        <v>6</v>
      </c>
      <c r="O22" s="12">
        <v>3</v>
      </c>
      <c r="P22" s="125"/>
      <c r="Q22" s="47">
        <v>78</v>
      </c>
      <c r="R22" s="126">
        <v>46</v>
      </c>
      <c r="S22" s="113"/>
      <c r="T22" s="121">
        <v>33</v>
      </c>
      <c r="U22" s="121"/>
      <c r="V22" s="121"/>
      <c r="W22" s="121">
        <v>9</v>
      </c>
      <c r="X22" s="122">
        <v>4</v>
      </c>
      <c r="Y22" s="113">
        <v>23</v>
      </c>
      <c r="Z22" s="113"/>
      <c r="AA22" s="113"/>
      <c r="AB22" s="121">
        <v>20</v>
      </c>
      <c r="AC22" s="121"/>
      <c r="AD22" s="121">
        <v>2</v>
      </c>
      <c r="AE22" s="124">
        <v>1</v>
      </c>
      <c r="AF22" s="127">
        <v>9</v>
      </c>
      <c r="AG22" s="54">
        <v>7</v>
      </c>
      <c r="AH22" s="12">
        <v>1</v>
      </c>
      <c r="AI22" s="128">
        <v>1</v>
      </c>
      <c r="AJ22" s="127">
        <v>72</v>
      </c>
      <c r="AK22" s="120">
        <v>42</v>
      </c>
      <c r="AL22" s="113"/>
      <c r="AM22" s="121"/>
      <c r="AN22" s="121">
        <v>33</v>
      </c>
      <c r="AO22" s="121"/>
      <c r="AP22" s="121">
        <v>4</v>
      </c>
      <c r="AQ22" s="122">
        <v>5</v>
      </c>
      <c r="AR22" s="113">
        <v>22</v>
      </c>
      <c r="AS22" s="113"/>
      <c r="AT22" s="113"/>
      <c r="AU22" s="121">
        <v>18</v>
      </c>
      <c r="AV22" s="121"/>
      <c r="AW22" s="121">
        <v>3</v>
      </c>
      <c r="AX22" s="124">
        <v>1</v>
      </c>
      <c r="AY22" s="259">
        <v>8</v>
      </c>
      <c r="AZ22" s="54">
        <v>6</v>
      </c>
      <c r="BA22" s="54"/>
      <c r="BB22" s="12">
        <v>2</v>
      </c>
      <c r="BC22" s="128"/>
      <c r="BD22" s="127">
        <f t="shared" si="0"/>
        <v>66</v>
      </c>
      <c r="BE22" s="120">
        <v>37</v>
      </c>
      <c r="BF22" s="113"/>
      <c r="BG22" s="121">
        <v>24</v>
      </c>
      <c r="BH22" s="121">
        <v>8</v>
      </c>
      <c r="BI22" s="121"/>
      <c r="BJ22" s="121">
        <v>4</v>
      </c>
      <c r="BK22" s="122">
        <f t="shared" si="1"/>
        <v>1</v>
      </c>
      <c r="BL22" s="113">
        <v>21</v>
      </c>
      <c r="BM22" s="113"/>
      <c r="BN22" s="113">
        <v>11</v>
      </c>
      <c r="BO22" s="121">
        <v>5</v>
      </c>
      <c r="BP22" s="121"/>
      <c r="BQ22" s="121">
        <v>4</v>
      </c>
      <c r="BR22" s="115">
        <f t="shared" si="2"/>
        <v>1</v>
      </c>
      <c r="BS22" s="259">
        <v>8</v>
      </c>
      <c r="BT22" s="327"/>
      <c r="BU22" s="327">
        <v>4</v>
      </c>
      <c r="BV22" s="54">
        <v>3</v>
      </c>
      <c r="BW22" s="54"/>
      <c r="BX22" s="12">
        <v>1</v>
      </c>
      <c r="BY22" s="128">
        <f t="shared" si="3"/>
        <v>0</v>
      </c>
      <c r="BZ22" s="127">
        <f t="shared" si="4"/>
        <v>25</v>
      </c>
      <c r="CA22" s="120">
        <v>12</v>
      </c>
      <c r="CB22" s="113"/>
      <c r="CC22" s="121">
        <v>2</v>
      </c>
      <c r="CD22" s="121">
        <v>1</v>
      </c>
      <c r="CE22" s="121"/>
      <c r="CF22" s="121">
        <v>7</v>
      </c>
      <c r="CG22" s="122">
        <f t="shared" si="5"/>
        <v>2</v>
      </c>
      <c r="CH22" s="113">
        <v>9</v>
      </c>
      <c r="CI22" s="113"/>
      <c r="CJ22" s="113">
        <v>5</v>
      </c>
      <c r="CK22" s="121">
        <v>1</v>
      </c>
      <c r="CL22" s="121">
        <v>1</v>
      </c>
      <c r="CM22" s="121">
        <v>1</v>
      </c>
      <c r="CN22" s="115">
        <f t="shared" si="6"/>
        <v>1</v>
      </c>
      <c r="CO22" s="259">
        <v>4</v>
      </c>
      <c r="CP22" s="327"/>
      <c r="CQ22" s="327">
        <v>2</v>
      </c>
      <c r="CR22" s="54">
        <v>1</v>
      </c>
      <c r="CS22" s="54"/>
      <c r="CT22" s="12">
        <v>1</v>
      </c>
      <c r="CU22" s="128">
        <f t="shared" si="7"/>
        <v>0</v>
      </c>
      <c r="CV22" s="127">
        <f t="shared" si="8"/>
        <v>13</v>
      </c>
      <c r="CW22" s="473"/>
      <c r="CX22" s="259">
        <f t="shared" si="10"/>
        <v>48</v>
      </c>
      <c r="CY22" s="434">
        <f t="shared" si="11"/>
        <v>13</v>
      </c>
      <c r="CZ22" s="128">
        <f t="shared" si="12"/>
        <v>19</v>
      </c>
      <c r="DA22" s="476">
        <f t="shared" si="9"/>
        <v>80</v>
      </c>
      <c r="DC22" s="417">
        <v>48</v>
      </c>
      <c r="DD22" s="120">
        <v>26</v>
      </c>
      <c r="DE22" s="510">
        <f t="shared" si="13"/>
        <v>54.166666666666664</v>
      </c>
      <c r="DF22" s="126">
        <v>8</v>
      </c>
      <c r="DG22" s="514">
        <f t="shared" si="14"/>
        <v>16.666666666666668</v>
      </c>
      <c r="DH22" s="113">
        <v>14</v>
      </c>
      <c r="DI22" s="514">
        <f t="shared" si="15"/>
        <v>29.166666666666668</v>
      </c>
      <c r="DJ22" s="537">
        <v>23</v>
      </c>
      <c r="DK22" s="126">
        <v>16</v>
      </c>
      <c r="DL22" s="540">
        <f t="shared" si="16"/>
        <v>69.56521739130434</v>
      </c>
      <c r="DM22" s="113">
        <v>3</v>
      </c>
      <c r="DN22" s="511">
        <f t="shared" si="17"/>
        <v>13.043478260869565</v>
      </c>
      <c r="DO22" s="114">
        <v>4</v>
      </c>
      <c r="DP22" s="535">
        <f t="shared" si="18"/>
        <v>17.391304347826086</v>
      </c>
      <c r="DQ22" s="314">
        <v>9</v>
      </c>
      <c r="DR22" s="258">
        <v>6</v>
      </c>
      <c r="DS22" s="527">
        <f t="shared" si="19"/>
        <v>66.66666666666667</v>
      </c>
      <c r="DT22" s="258">
        <v>2</v>
      </c>
      <c r="DU22" s="125">
        <f t="shared" si="20"/>
        <v>22.22222222222222</v>
      </c>
      <c r="DV22" s="51">
        <v>1</v>
      </c>
      <c r="DW22" s="302">
        <f t="shared" si="21"/>
        <v>11.11111111111111</v>
      </c>
      <c r="DX22" s="285"/>
      <c r="DY22" s="152"/>
    </row>
    <row r="23" spans="1:129" s="3" customFormat="1" ht="12.75">
      <c r="A23" s="51">
        <v>16</v>
      </c>
      <c r="B23" s="108" t="s">
        <v>26</v>
      </c>
      <c r="C23" s="109" t="s">
        <v>1</v>
      </c>
      <c r="D23" s="120">
        <v>32</v>
      </c>
      <c r="E23" s="121">
        <v>25</v>
      </c>
      <c r="F23" s="121"/>
      <c r="G23" s="121">
        <v>3</v>
      </c>
      <c r="H23" s="122">
        <v>4</v>
      </c>
      <c r="I23" s="123">
        <v>8</v>
      </c>
      <c r="J23" s="121">
        <v>4</v>
      </c>
      <c r="K23" s="121">
        <v>3</v>
      </c>
      <c r="L23" s="124">
        <v>1</v>
      </c>
      <c r="M23" s="51"/>
      <c r="N23" s="12"/>
      <c r="O23" s="12"/>
      <c r="P23" s="125"/>
      <c r="Q23" s="47">
        <v>35</v>
      </c>
      <c r="R23" s="126">
        <v>28</v>
      </c>
      <c r="S23" s="113"/>
      <c r="T23" s="121">
        <v>22</v>
      </c>
      <c r="U23" s="121"/>
      <c r="V23" s="121"/>
      <c r="W23" s="121">
        <v>4</v>
      </c>
      <c r="X23" s="122">
        <v>2</v>
      </c>
      <c r="Y23" s="113">
        <v>7</v>
      </c>
      <c r="Z23" s="113"/>
      <c r="AA23" s="113"/>
      <c r="AB23" s="121">
        <v>3</v>
      </c>
      <c r="AC23" s="121">
        <v>4</v>
      </c>
      <c r="AD23" s="121"/>
      <c r="AE23" s="124"/>
      <c r="AF23" s="127"/>
      <c r="AG23" s="54"/>
      <c r="AH23" s="12"/>
      <c r="AI23" s="128"/>
      <c r="AJ23" s="127">
        <v>33</v>
      </c>
      <c r="AK23" s="120">
        <v>26</v>
      </c>
      <c r="AL23" s="113"/>
      <c r="AM23" s="121"/>
      <c r="AN23" s="121">
        <v>20</v>
      </c>
      <c r="AO23" s="121">
        <v>1</v>
      </c>
      <c r="AP23" s="121">
        <v>5</v>
      </c>
      <c r="AQ23" s="122"/>
      <c r="AR23" s="113">
        <v>7</v>
      </c>
      <c r="AS23" s="113"/>
      <c r="AT23" s="113"/>
      <c r="AU23" s="121">
        <v>1</v>
      </c>
      <c r="AV23" s="121"/>
      <c r="AW23" s="121">
        <v>4</v>
      </c>
      <c r="AX23" s="124">
        <v>2</v>
      </c>
      <c r="AY23" s="259"/>
      <c r="AZ23" s="54"/>
      <c r="BA23" s="54"/>
      <c r="BB23" s="12"/>
      <c r="BC23" s="128"/>
      <c r="BD23" s="127">
        <f t="shared" si="0"/>
        <v>31</v>
      </c>
      <c r="BE23" s="120">
        <v>26</v>
      </c>
      <c r="BF23" s="113"/>
      <c r="BG23" s="121">
        <v>16</v>
      </c>
      <c r="BH23" s="121">
        <v>7</v>
      </c>
      <c r="BI23" s="121"/>
      <c r="BJ23" s="121">
        <v>2</v>
      </c>
      <c r="BK23" s="122">
        <f t="shared" si="1"/>
        <v>1</v>
      </c>
      <c r="BL23" s="113">
        <v>5</v>
      </c>
      <c r="BM23" s="113"/>
      <c r="BN23" s="113"/>
      <c r="BO23" s="121">
        <v>3</v>
      </c>
      <c r="BP23" s="121"/>
      <c r="BQ23" s="121">
        <v>1</v>
      </c>
      <c r="BR23" s="115">
        <f t="shared" si="2"/>
        <v>1</v>
      </c>
      <c r="BS23" s="259"/>
      <c r="BT23" s="327"/>
      <c r="BU23" s="327"/>
      <c r="BV23" s="54"/>
      <c r="BW23" s="54"/>
      <c r="BX23" s="12"/>
      <c r="BY23" s="128">
        <f t="shared" si="3"/>
        <v>0</v>
      </c>
      <c r="BZ23" s="127">
        <f t="shared" si="4"/>
        <v>13</v>
      </c>
      <c r="CA23" s="120">
        <v>9</v>
      </c>
      <c r="CB23" s="113"/>
      <c r="CC23" s="121">
        <v>5</v>
      </c>
      <c r="CD23" s="121">
        <v>1</v>
      </c>
      <c r="CE23" s="121"/>
      <c r="CF23" s="121">
        <v>2</v>
      </c>
      <c r="CG23" s="122">
        <f t="shared" si="5"/>
        <v>1</v>
      </c>
      <c r="CH23" s="113">
        <v>4</v>
      </c>
      <c r="CI23" s="113"/>
      <c r="CJ23" s="113">
        <v>2</v>
      </c>
      <c r="CK23" s="121"/>
      <c r="CL23" s="121"/>
      <c r="CM23" s="121">
        <v>1</v>
      </c>
      <c r="CN23" s="115">
        <f t="shared" si="6"/>
        <v>1</v>
      </c>
      <c r="CO23" s="259"/>
      <c r="CP23" s="327"/>
      <c r="CQ23" s="327"/>
      <c r="CR23" s="54"/>
      <c r="CS23" s="54"/>
      <c r="CT23" s="12"/>
      <c r="CU23" s="128">
        <f t="shared" si="7"/>
        <v>0</v>
      </c>
      <c r="CV23" s="127">
        <f t="shared" si="8"/>
        <v>4</v>
      </c>
      <c r="CW23" s="473"/>
      <c r="CX23" s="259">
        <f t="shared" si="10"/>
        <v>23</v>
      </c>
      <c r="CY23" s="434">
        <f t="shared" si="11"/>
        <v>4</v>
      </c>
      <c r="CZ23" s="128">
        <f t="shared" si="12"/>
        <v>13</v>
      </c>
      <c r="DA23" s="476">
        <f t="shared" si="9"/>
        <v>40</v>
      </c>
      <c r="DC23" s="417">
        <v>32</v>
      </c>
      <c r="DD23" s="120">
        <v>21</v>
      </c>
      <c r="DE23" s="510">
        <f t="shared" si="13"/>
        <v>65.625</v>
      </c>
      <c r="DF23" s="126">
        <v>3</v>
      </c>
      <c r="DG23" s="514">
        <f t="shared" si="14"/>
        <v>9.375</v>
      </c>
      <c r="DH23" s="113">
        <v>8</v>
      </c>
      <c r="DI23" s="514">
        <f t="shared" si="15"/>
        <v>25</v>
      </c>
      <c r="DJ23" s="537">
        <v>8</v>
      </c>
      <c r="DK23" s="126">
        <v>2</v>
      </c>
      <c r="DL23" s="540">
        <f t="shared" si="16"/>
        <v>25</v>
      </c>
      <c r="DM23" s="113">
        <v>1</v>
      </c>
      <c r="DN23" s="511">
        <f t="shared" si="17"/>
        <v>12.5</v>
      </c>
      <c r="DO23" s="114">
        <v>5</v>
      </c>
      <c r="DP23" s="535">
        <f t="shared" si="18"/>
        <v>62.5</v>
      </c>
      <c r="DQ23" s="314"/>
      <c r="DR23" s="258"/>
      <c r="DS23" s="527"/>
      <c r="DT23" s="258"/>
      <c r="DU23" s="125"/>
      <c r="DV23" s="51"/>
      <c r="DW23" s="302"/>
      <c r="DX23" s="285"/>
      <c r="DY23" s="152"/>
    </row>
    <row r="24" spans="1:129" s="3" customFormat="1" ht="12.75">
      <c r="A24" s="51">
        <v>9</v>
      </c>
      <c r="B24" s="108" t="s">
        <v>25</v>
      </c>
      <c r="C24" s="109" t="s">
        <v>2</v>
      </c>
      <c r="D24" s="120">
        <v>48</v>
      </c>
      <c r="E24" s="121">
        <v>43</v>
      </c>
      <c r="F24" s="121"/>
      <c r="G24" s="121">
        <v>4</v>
      </c>
      <c r="H24" s="122">
        <v>1</v>
      </c>
      <c r="I24" s="123">
        <v>27</v>
      </c>
      <c r="J24" s="121">
        <v>24</v>
      </c>
      <c r="K24" s="121">
        <v>2</v>
      </c>
      <c r="L24" s="124">
        <v>1</v>
      </c>
      <c r="M24" s="51">
        <v>6</v>
      </c>
      <c r="N24" s="12">
        <v>5</v>
      </c>
      <c r="O24" s="12">
        <v>1</v>
      </c>
      <c r="P24" s="125"/>
      <c r="Q24" s="47">
        <v>79</v>
      </c>
      <c r="R24" s="126">
        <v>47</v>
      </c>
      <c r="S24" s="113"/>
      <c r="T24" s="121">
        <v>22</v>
      </c>
      <c r="U24" s="121"/>
      <c r="V24" s="121">
        <v>3</v>
      </c>
      <c r="W24" s="121">
        <v>20</v>
      </c>
      <c r="X24" s="122">
        <v>2</v>
      </c>
      <c r="Y24" s="113">
        <v>26</v>
      </c>
      <c r="Z24" s="113"/>
      <c r="AA24" s="113"/>
      <c r="AB24" s="121">
        <v>5</v>
      </c>
      <c r="AC24" s="121">
        <v>2</v>
      </c>
      <c r="AD24" s="121">
        <v>18</v>
      </c>
      <c r="AE24" s="124">
        <v>1</v>
      </c>
      <c r="AF24" s="127">
        <v>6</v>
      </c>
      <c r="AG24" s="54"/>
      <c r="AH24" s="12">
        <v>6</v>
      </c>
      <c r="AI24" s="128"/>
      <c r="AJ24" s="127">
        <v>76</v>
      </c>
      <c r="AK24" s="120">
        <v>45</v>
      </c>
      <c r="AL24" s="113"/>
      <c r="AM24" s="121"/>
      <c r="AN24" s="121">
        <v>27</v>
      </c>
      <c r="AO24" s="121"/>
      <c r="AP24" s="121">
        <v>11</v>
      </c>
      <c r="AQ24" s="122">
        <v>7</v>
      </c>
      <c r="AR24" s="113">
        <v>25</v>
      </c>
      <c r="AS24" s="113"/>
      <c r="AT24" s="113"/>
      <c r="AU24" s="121">
        <v>11</v>
      </c>
      <c r="AV24" s="121"/>
      <c r="AW24" s="121">
        <v>11</v>
      </c>
      <c r="AX24" s="124">
        <v>3</v>
      </c>
      <c r="AY24" s="259">
        <v>6</v>
      </c>
      <c r="AZ24" s="54">
        <v>1</v>
      </c>
      <c r="BA24" s="54"/>
      <c r="BB24" s="12">
        <v>3</v>
      </c>
      <c r="BC24" s="128">
        <v>2</v>
      </c>
      <c r="BD24" s="127">
        <f t="shared" si="0"/>
        <v>64</v>
      </c>
      <c r="BE24" s="120">
        <v>38</v>
      </c>
      <c r="BF24" s="113"/>
      <c r="BG24" s="121">
        <v>15</v>
      </c>
      <c r="BH24" s="121">
        <v>5</v>
      </c>
      <c r="BI24" s="121"/>
      <c r="BJ24" s="121">
        <v>13</v>
      </c>
      <c r="BK24" s="122">
        <f t="shared" si="1"/>
        <v>5</v>
      </c>
      <c r="BL24" s="113">
        <v>22</v>
      </c>
      <c r="BM24" s="113"/>
      <c r="BN24" s="113">
        <v>2</v>
      </c>
      <c r="BO24" s="121">
        <v>4</v>
      </c>
      <c r="BP24" s="121"/>
      <c r="BQ24" s="121">
        <v>12</v>
      </c>
      <c r="BR24" s="115">
        <f t="shared" si="2"/>
        <v>4</v>
      </c>
      <c r="BS24" s="259">
        <v>4</v>
      </c>
      <c r="BT24" s="327"/>
      <c r="BU24" s="327"/>
      <c r="BV24" s="54">
        <v>1</v>
      </c>
      <c r="BW24" s="54"/>
      <c r="BX24" s="12">
        <v>2</v>
      </c>
      <c r="BY24" s="128">
        <f t="shared" si="3"/>
        <v>1</v>
      </c>
      <c r="BZ24" s="127">
        <f t="shared" si="4"/>
        <v>37</v>
      </c>
      <c r="CA24" s="120">
        <v>18</v>
      </c>
      <c r="CB24" s="113"/>
      <c r="CC24" s="121">
        <v>5</v>
      </c>
      <c r="CD24" s="121">
        <v>5</v>
      </c>
      <c r="CE24" s="121">
        <v>1</v>
      </c>
      <c r="CF24" s="121">
        <v>3</v>
      </c>
      <c r="CG24" s="122">
        <f t="shared" si="5"/>
        <v>4</v>
      </c>
      <c r="CH24" s="113">
        <v>16</v>
      </c>
      <c r="CI24" s="113"/>
      <c r="CJ24" s="113"/>
      <c r="CK24" s="121">
        <v>4</v>
      </c>
      <c r="CL24" s="121"/>
      <c r="CM24" s="121">
        <v>12</v>
      </c>
      <c r="CN24" s="115">
        <f t="shared" si="6"/>
        <v>0</v>
      </c>
      <c r="CO24" s="259">
        <v>3</v>
      </c>
      <c r="CP24" s="327"/>
      <c r="CQ24" s="327"/>
      <c r="CR24" s="54">
        <v>1</v>
      </c>
      <c r="CS24" s="54"/>
      <c r="CT24" s="12">
        <v>2</v>
      </c>
      <c r="CU24" s="128">
        <f t="shared" si="7"/>
        <v>0</v>
      </c>
      <c r="CV24" s="127">
        <f t="shared" si="8"/>
        <v>28</v>
      </c>
      <c r="CW24" s="473"/>
      <c r="CX24" s="259">
        <f t="shared" si="10"/>
        <v>22</v>
      </c>
      <c r="CY24" s="434">
        <f t="shared" si="11"/>
        <v>28</v>
      </c>
      <c r="CZ24" s="128">
        <f t="shared" si="12"/>
        <v>31</v>
      </c>
      <c r="DA24" s="476">
        <f t="shared" si="9"/>
        <v>81</v>
      </c>
      <c r="DC24" s="417">
        <v>48</v>
      </c>
      <c r="DD24" s="120">
        <v>20</v>
      </c>
      <c r="DE24" s="510">
        <f t="shared" si="13"/>
        <v>41.666666666666664</v>
      </c>
      <c r="DF24" s="126">
        <v>9</v>
      </c>
      <c r="DG24" s="514">
        <f t="shared" si="14"/>
        <v>18.75</v>
      </c>
      <c r="DH24" s="113">
        <v>19</v>
      </c>
      <c r="DI24" s="514">
        <f t="shared" si="15"/>
        <v>39.583333333333336</v>
      </c>
      <c r="DJ24" s="537">
        <v>27</v>
      </c>
      <c r="DK24" s="126">
        <v>2</v>
      </c>
      <c r="DL24" s="540">
        <f t="shared" si="16"/>
        <v>7.407407407407407</v>
      </c>
      <c r="DM24" s="113">
        <v>16</v>
      </c>
      <c r="DN24" s="511">
        <f t="shared" si="17"/>
        <v>59.25925925925926</v>
      </c>
      <c r="DO24" s="114">
        <v>9</v>
      </c>
      <c r="DP24" s="535">
        <f t="shared" si="18"/>
        <v>33.333333333333336</v>
      </c>
      <c r="DQ24" s="314">
        <v>6</v>
      </c>
      <c r="DR24" s="258"/>
      <c r="DS24" s="527"/>
      <c r="DT24" s="258">
        <v>3</v>
      </c>
      <c r="DU24" s="125">
        <f t="shared" si="20"/>
        <v>50</v>
      </c>
      <c r="DV24" s="51">
        <v>3</v>
      </c>
      <c r="DW24" s="302">
        <f t="shared" si="21"/>
        <v>50</v>
      </c>
      <c r="DX24" s="285"/>
      <c r="DY24" s="152"/>
    </row>
    <row r="25" spans="1:129" s="3" customFormat="1" ht="12.75">
      <c r="A25" s="51">
        <v>68</v>
      </c>
      <c r="B25" s="108" t="s">
        <v>27</v>
      </c>
      <c r="C25" s="109" t="s">
        <v>1</v>
      </c>
      <c r="D25" s="120">
        <v>30</v>
      </c>
      <c r="E25" s="121">
        <v>26</v>
      </c>
      <c r="F25" s="121"/>
      <c r="G25" s="121">
        <v>4</v>
      </c>
      <c r="H25" s="122"/>
      <c r="I25" s="123">
        <v>16</v>
      </c>
      <c r="J25" s="121">
        <v>14</v>
      </c>
      <c r="K25" s="121">
        <v>2</v>
      </c>
      <c r="L25" s="124"/>
      <c r="M25" s="51">
        <v>4</v>
      </c>
      <c r="N25" s="12">
        <v>3</v>
      </c>
      <c r="O25" s="12">
        <v>1</v>
      </c>
      <c r="P25" s="125"/>
      <c r="Q25" s="47">
        <v>50</v>
      </c>
      <c r="R25" s="126">
        <v>30</v>
      </c>
      <c r="S25" s="113"/>
      <c r="T25" s="121">
        <v>24</v>
      </c>
      <c r="U25" s="121"/>
      <c r="V25" s="121"/>
      <c r="W25" s="121">
        <v>2</v>
      </c>
      <c r="X25" s="122">
        <v>4</v>
      </c>
      <c r="Y25" s="113">
        <v>16</v>
      </c>
      <c r="Z25" s="113"/>
      <c r="AA25" s="113"/>
      <c r="AB25" s="121">
        <v>12</v>
      </c>
      <c r="AC25" s="121"/>
      <c r="AD25" s="121">
        <v>1</v>
      </c>
      <c r="AE25" s="124">
        <v>3</v>
      </c>
      <c r="AF25" s="127">
        <v>4</v>
      </c>
      <c r="AG25" s="54">
        <v>2</v>
      </c>
      <c r="AH25" s="12">
        <v>1</v>
      </c>
      <c r="AI25" s="128">
        <v>1</v>
      </c>
      <c r="AJ25" s="127">
        <v>42</v>
      </c>
      <c r="AK25" s="120">
        <v>26</v>
      </c>
      <c r="AL25" s="113"/>
      <c r="AM25" s="121"/>
      <c r="AN25" s="121">
        <v>17</v>
      </c>
      <c r="AO25" s="121"/>
      <c r="AP25" s="121">
        <v>3</v>
      </c>
      <c r="AQ25" s="122">
        <v>6</v>
      </c>
      <c r="AR25" s="113">
        <v>13</v>
      </c>
      <c r="AS25" s="113"/>
      <c r="AT25" s="113"/>
      <c r="AU25" s="121">
        <v>8</v>
      </c>
      <c r="AV25" s="121"/>
      <c r="AW25" s="121">
        <v>4</v>
      </c>
      <c r="AX25" s="124">
        <v>1</v>
      </c>
      <c r="AY25" s="259">
        <v>3</v>
      </c>
      <c r="AZ25" s="54">
        <v>1</v>
      </c>
      <c r="BA25" s="54"/>
      <c r="BB25" s="12">
        <v>2</v>
      </c>
      <c r="BC25" s="128"/>
      <c r="BD25" s="127">
        <f t="shared" si="0"/>
        <v>35</v>
      </c>
      <c r="BE25" s="120">
        <v>20</v>
      </c>
      <c r="BF25" s="113"/>
      <c r="BG25" s="121">
        <v>9</v>
      </c>
      <c r="BH25" s="121">
        <v>3</v>
      </c>
      <c r="BI25" s="121"/>
      <c r="BJ25" s="121">
        <v>7</v>
      </c>
      <c r="BK25" s="122">
        <f t="shared" si="1"/>
        <v>1</v>
      </c>
      <c r="BL25" s="113">
        <v>12</v>
      </c>
      <c r="BM25" s="113"/>
      <c r="BN25" s="113">
        <v>6</v>
      </c>
      <c r="BO25" s="121">
        <v>2</v>
      </c>
      <c r="BP25" s="121"/>
      <c r="BQ25" s="121">
        <v>4</v>
      </c>
      <c r="BR25" s="115">
        <f t="shared" si="2"/>
        <v>0</v>
      </c>
      <c r="BS25" s="259">
        <v>3</v>
      </c>
      <c r="BT25" s="327"/>
      <c r="BU25" s="327"/>
      <c r="BV25" s="54">
        <v>2</v>
      </c>
      <c r="BW25" s="54"/>
      <c r="BX25" s="12"/>
      <c r="BY25" s="128">
        <f t="shared" si="3"/>
        <v>1</v>
      </c>
      <c r="BZ25" s="127">
        <f t="shared" si="4"/>
        <v>18</v>
      </c>
      <c r="CA25" s="120">
        <v>10</v>
      </c>
      <c r="CB25" s="113"/>
      <c r="CC25" s="121">
        <v>6</v>
      </c>
      <c r="CD25" s="121"/>
      <c r="CE25" s="121"/>
      <c r="CF25" s="121">
        <v>4</v>
      </c>
      <c r="CG25" s="122">
        <f t="shared" si="5"/>
        <v>0</v>
      </c>
      <c r="CH25" s="113">
        <v>6</v>
      </c>
      <c r="CI25" s="113"/>
      <c r="CJ25" s="113">
        <v>3</v>
      </c>
      <c r="CK25" s="121"/>
      <c r="CL25" s="121"/>
      <c r="CM25" s="121">
        <v>2</v>
      </c>
      <c r="CN25" s="115">
        <f t="shared" si="6"/>
        <v>1</v>
      </c>
      <c r="CO25" s="259">
        <v>2</v>
      </c>
      <c r="CP25" s="327"/>
      <c r="CQ25" s="327">
        <v>1</v>
      </c>
      <c r="CR25" s="54"/>
      <c r="CS25" s="54"/>
      <c r="CT25" s="12">
        <v>1</v>
      </c>
      <c r="CU25" s="128">
        <f t="shared" si="7"/>
        <v>0</v>
      </c>
      <c r="CV25" s="127">
        <f t="shared" si="8"/>
        <v>7</v>
      </c>
      <c r="CW25" s="473"/>
      <c r="CX25" s="259">
        <f t="shared" si="10"/>
        <v>25</v>
      </c>
      <c r="CY25" s="434">
        <f t="shared" si="11"/>
        <v>7</v>
      </c>
      <c r="CZ25" s="128">
        <f t="shared" si="12"/>
        <v>18</v>
      </c>
      <c r="DA25" s="476">
        <f t="shared" si="9"/>
        <v>50</v>
      </c>
      <c r="DC25" s="417">
        <v>30</v>
      </c>
      <c r="DD25" s="120">
        <v>15</v>
      </c>
      <c r="DE25" s="510">
        <f t="shared" si="13"/>
        <v>50</v>
      </c>
      <c r="DF25" s="126">
        <v>4</v>
      </c>
      <c r="DG25" s="514">
        <f t="shared" si="14"/>
        <v>13.333333333333334</v>
      </c>
      <c r="DH25" s="113">
        <v>11</v>
      </c>
      <c r="DI25" s="514">
        <f t="shared" si="15"/>
        <v>36.666666666666664</v>
      </c>
      <c r="DJ25" s="537">
        <v>16</v>
      </c>
      <c r="DK25" s="126">
        <v>9</v>
      </c>
      <c r="DL25" s="540">
        <f t="shared" si="16"/>
        <v>56.25</v>
      </c>
      <c r="DM25" s="113">
        <v>2</v>
      </c>
      <c r="DN25" s="511">
        <f t="shared" si="17"/>
        <v>12.5</v>
      </c>
      <c r="DO25" s="114">
        <v>5</v>
      </c>
      <c r="DP25" s="535">
        <f t="shared" si="18"/>
        <v>31.25</v>
      </c>
      <c r="DQ25" s="314">
        <v>4</v>
      </c>
      <c r="DR25" s="258">
        <v>1</v>
      </c>
      <c r="DS25" s="527">
        <f t="shared" si="19"/>
        <v>25</v>
      </c>
      <c r="DT25" s="258">
        <v>1</v>
      </c>
      <c r="DU25" s="125">
        <f t="shared" si="20"/>
        <v>25</v>
      </c>
      <c r="DV25" s="51">
        <v>2</v>
      </c>
      <c r="DW25" s="302">
        <f t="shared" si="21"/>
        <v>50</v>
      </c>
      <c r="DX25" s="285"/>
      <c r="DY25" s="152"/>
    </row>
    <row r="26" spans="1:129" s="3" customFormat="1" ht="12.75">
      <c r="A26" s="51">
        <v>28</v>
      </c>
      <c r="B26" s="108" t="s">
        <v>28</v>
      </c>
      <c r="C26" s="109" t="s">
        <v>2</v>
      </c>
      <c r="D26" s="120">
        <v>30</v>
      </c>
      <c r="E26" s="121">
        <v>22</v>
      </c>
      <c r="F26" s="121"/>
      <c r="G26" s="121">
        <v>3</v>
      </c>
      <c r="H26" s="122">
        <v>5</v>
      </c>
      <c r="I26" s="123">
        <v>15</v>
      </c>
      <c r="J26" s="121">
        <v>13</v>
      </c>
      <c r="K26" s="121">
        <v>2</v>
      </c>
      <c r="L26" s="124"/>
      <c r="M26" s="51">
        <v>5</v>
      </c>
      <c r="N26" s="12">
        <v>4</v>
      </c>
      <c r="O26" s="12"/>
      <c r="P26" s="128">
        <v>1</v>
      </c>
      <c r="Q26" s="47">
        <v>44</v>
      </c>
      <c r="R26" s="126">
        <v>25</v>
      </c>
      <c r="S26" s="113"/>
      <c r="T26" s="121">
        <v>21</v>
      </c>
      <c r="U26" s="121"/>
      <c r="V26" s="121"/>
      <c r="W26" s="121"/>
      <c r="X26" s="122">
        <v>4</v>
      </c>
      <c r="Y26" s="113">
        <v>15</v>
      </c>
      <c r="Z26" s="113"/>
      <c r="AA26" s="113"/>
      <c r="AB26" s="121">
        <v>14</v>
      </c>
      <c r="AC26" s="121"/>
      <c r="AD26" s="121"/>
      <c r="AE26" s="124">
        <v>1</v>
      </c>
      <c r="AF26" s="127">
        <v>4</v>
      </c>
      <c r="AG26" s="54">
        <v>3</v>
      </c>
      <c r="AH26" s="12">
        <v>1</v>
      </c>
      <c r="AI26" s="128"/>
      <c r="AJ26" s="127">
        <v>39</v>
      </c>
      <c r="AK26" s="120">
        <v>21</v>
      </c>
      <c r="AL26" s="113"/>
      <c r="AM26" s="121"/>
      <c r="AN26" s="121">
        <v>16</v>
      </c>
      <c r="AO26" s="121">
        <v>1</v>
      </c>
      <c r="AP26" s="121">
        <v>4</v>
      </c>
      <c r="AQ26" s="122"/>
      <c r="AR26" s="113">
        <v>14</v>
      </c>
      <c r="AS26" s="113"/>
      <c r="AT26" s="113"/>
      <c r="AU26" s="121">
        <v>10</v>
      </c>
      <c r="AV26" s="121"/>
      <c r="AW26" s="121">
        <v>3</v>
      </c>
      <c r="AX26" s="124">
        <v>1</v>
      </c>
      <c r="AY26" s="259">
        <v>4</v>
      </c>
      <c r="AZ26" s="54">
        <v>2</v>
      </c>
      <c r="BA26" s="54"/>
      <c r="BB26" s="12">
        <v>2</v>
      </c>
      <c r="BC26" s="128"/>
      <c r="BD26" s="127">
        <f t="shared" si="0"/>
        <v>38</v>
      </c>
      <c r="BE26" s="120">
        <v>21</v>
      </c>
      <c r="BF26" s="113"/>
      <c r="BG26" s="121">
        <v>8</v>
      </c>
      <c r="BH26" s="121">
        <v>2</v>
      </c>
      <c r="BI26" s="121"/>
      <c r="BJ26" s="121">
        <v>10</v>
      </c>
      <c r="BK26" s="122">
        <f t="shared" si="1"/>
        <v>1</v>
      </c>
      <c r="BL26" s="113">
        <v>13</v>
      </c>
      <c r="BM26" s="113"/>
      <c r="BN26" s="113">
        <v>5</v>
      </c>
      <c r="BO26" s="121">
        <v>1</v>
      </c>
      <c r="BP26" s="121"/>
      <c r="BQ26" s="121">
        <v>6</v>
      </c>
      <c r="BR26" s="115">
        <f t="shared" si="2"/>
        <v>1</v>
      </c>
      <c r="BS26" s="259">
        <v>4</v>
      </c>
      <c r="BT26" s="327"/>
      <c r="BU26" s="327"/>
      <c r="BV26" s="54">
        <v>1</v>
      </c>
      <c r="BW26" s="54"/>
      <c r="BX26" s="12">
        <v>3</v>
      </c>
      <c r="BY26" s="128">
        <f t="shared" si="3"/>
        <v>0</v>
      </c>
      <c r="BZ26" s="127">
        <f t="shared" si="4"/>
        <v>23</v>
      </c>
      <c r="CA26" s="120">
        <v>12</v>
      </c>
      <c r="CB26" s="113"/>
      <c r="CC26" s="121">
        <v>6</v>
      </c>
      <c r="CD26" s="121"/>
      <c r="CE26" s="121">
        <v>1</v>
      </c>
      <c r="CF26" s="121">
        <v>4</v>
      </c>
      <c r="CG26" s="122">
        <f t="shared" si="5"/>
        <v>1</v>
      </c>
      <c r="CH26" s="113">
        <v>7</v>
      </c>
      <c r="CI26" s="113"/>
      <c r="CJ26" s="113">
        <v>3</v>
      </c>
      <c r="CK26" s="121"/>
      <c r="CL26" s="121"/>
      <c r="CM26" s="121">
        <v>4</v>
      </c>
      <c r="CN26" s="115">
        <f t="shared" si="6"/>
        <v>0</v>
      </c>
      <c r="CO26" s="259">
        <v>4</v>
      </c>
      <c r="CP26" s="327"/>
      <c r="CQ26" s="327">
        <v>1</v>
      </c>
      <c r="CR26" s="54"/>
      <c r="CS26" s="54"/>
      <c r="CT26" s="12">
        <v>2</v>
      </c>
      <c r="CU26" s="128">
        <f t="shared" si="7"/>
        <v>1</v>
      </c>
      <c r="CV26" s="127">
        <f t="shared" si="8"/>
        <v>11</v>
      </c>
      <c r="CW26" s="473"/>
      <c r="CX26" s="259">
        <f t="shared" si="10"/>
        <v>23</v>
      </c>
      <c r="CY26" s="434">
        <f t="shared" si="11"/>
        <v>11</v>
      </c>
      <c r="CZ26" s="128">
        <f t="shared" si="12"/>
        <v>16</v>
      </c>
      <c r="DA26" s="476">
        <f t="shared" si="9"/>
        <v>50</v>
      </c>
      <c r="DC26" s="417">
        <v>30</v>
      </c>
      <c r="DD26" s="120">
        <v>14</v>
      </c>
      <c r="DE26" s="510">
        <f t="shared" si="13"/>
        <v>46.666666666666664</v>
      </c>
      <c r="DF26" s="126">
        <v>5</v>
      </c>
      <c r="DG26" s="514">
        <f t="shared" si="14"/>
        <v>16.666666666666668</v>
      </c>
      <c r="DH26" s="113">
        <v>11</v>
      </c>
      <c r="DI26" s="514">
        <f t="shared" si="15"/>
        <v>36.666666666666664</v>
      </c>
      <c r="DJ26" s="537">
        <v>15</v>
      </c>
      <c r="DK26" s="126">
        <v>8</v>
      </c>
      <c r="DL26" s="540">
        <f t="shared" si="16"/>
        <v>53.333333333333336</v>
      </c>
      <c r="DM26" s="113">
        <v>4</v>
      </c>
      <c r="DN26" s="511">
        <f t="shared" si="17"/>
        <v>26.666666666666668</v>
      </c>
      <c r="DO26" s="114">
        <v>3</v>
      </c>
      <c r="DP26" s="535">
        <f t="shared" si="18"/>
        <v>20</v>
      </c>
      <c r="DQ26" s="314">
        <v>5</v>
      </c>
      <c r="DR26" s="258">
        <v>1</v>
      </c>
      <c r="DS26" s="527">
        <f t="shared" si="19"/>
        <v>20</v>
      </c>
      <c r="DT26" s="258">
        <v>2</v>
      </c>
      <c r="DU26" s="125">
        <f t="shared" si="20"/>
        <v>40</v>
      </c>
      <c r="DV26" s="51">
        <v>2</v>
      </c>
      <c r="DW26" s="302">
        <f t="shared" si="21"/>
        <v>40</v>
      </c>
      <c r="DX26" s="285"/>
      <c r="DY26" s="152"/>
    </row>
    <row r="27" spans="1:129" s="3" customFormat="1" ht="12.75">
      <c r="A27" s="51">
        <v>54</v>
      </c>
      <c r="B27" s="108" t="s">
        <v>29</v>
      </c>
      <c r="C27" s="109" t="s">
        <v>1</v>
      </c>
      <c r="D27" s="120">
        <v>15</v>
      </c>
      <c r="E27" s="121">
        <v>12</v>
      </c>
      <c r="F27" s="121"/>
      <c r="G27" s="121"/>
      <c r="H27" s="122">
        <v>3</v>
      </c>
      <c r="I27" s="123">
        <v>4</v>
      </c>
      <c r="J27" s="121">
        <v>4</v>
      </c>
      <c r="K27" s="121"/>
      <c r="L27" s="124"/>
      <c r="M27" s="51">
        <v>1</v>
      </c>
      <c r="N27" s="12">
        <v>1</v>
      </c>
      <c r="O27" s="12"/>
      <c r="P27" s="125"/>
      <c r="Q27" s="47">
        <v>17</v>
      </c>
      <c r="R27" s="126">
        <v>12</v>
      </c>
      <c r="S27" s="113"/>
      <c r="T27" s="121">
        <v>11</v>
      </c>
      <c r="U27" s="121"/>
      <c r="V27" s="121">
        <v>1</v>
      </c>
      <c r="W27" s="121"/>
      <c r="X27" s="122"/>
      <c r="Y27" s="113">
        <v>4</v>
      </c>
      <c r="Z27" s="113"/>
      <c r="AA27" s="113"/>
      <c r="AB27" s="121">
        <v>3</v>
      </c>
      <c r="AC27" s="121"/>
      <c r="AD27" s="121">
        <v>1</v>
      </c>
      <c r="AE27" s="124"/>
      <c r="AF27" s="127">
        <v>1</v>
      </c>
      <c r="AG27" s="54">
        <v>1</v>
      </c>
      <c r="AH27" s="12"/>
      <c r="AI27" s="128"/>
      <c r="AJ27" s="127">
        <v>17</v>
      </c>
      <c r="AK27" s="120">
        <v>12</v>
      </c>
      <c r="AL27" s="113"/>
      <c r="AM27" s="121"/>
      <c r="AN27" s="121">
        <v>11</v>
      </c>
      <c r="AO27" s="121"/>
      <c r="AP27" s="121">
        <v>1</v>
      </c>
      <c r="AQ27" s="122"/>
      <c r="AR27" s="113">
        <v>4</v>
      </c>
      <c r="AS27" s="113"/>
      <c r="AT27" s="113"/>
      <c r="AU27" s="121">
        <v>4</v>
      </c>
      <c r="AV27" s="121"/>
      <c r="AW27" s="121"/>
      <c r="AX27" s="124"/>
      <c r="AY27" s="259">
        <v>1</v>
      </c>
      <c r="AZ27" s="54"/>
      <c r="BA27" s="54"/>
      <c r="BB27" s="12">
        <v>1</v>
      </c>
      <c r="BC27" s="128"/>
      <c r="BD27" s="127">
        <f t="shared" si="0"/>
        <v>17</v>
      </c>
      <c r="BE27" s="120">
        <v>12</v>
      </c>
      <c r="BF27" s="113"/>
      <c r="BG27" s="121">
        <v>11</v>
      </c>
      <c r="BH27" s="121"/>
      <c r="BI27" s="121"/>
      <c r="BJ27" s="121"/>
      <c r="BK27" s="122">
        <f t="shared" si="1"/>
        <v>1</v>
      </c>
      <c r="BL27" s="113">
        <v>4</v>
      </c>
      <c r="BM27" s="113"/>
      <c r="BN27" s="113">
        <v>2</v>
      </c>
      <c r="BO27" s="121">
        <v>1</v>
      </c>
      <c r="BP27" s="121"/>
      <c r="BQ27" s="121">
        <v>1</v>
      </c>
      <c r="BR27" s="115">
        <f t="shared" si="2"/>
        <v>0</v>
      </c>
      <c r="BS27" s="259">
        <v>1</v>
      </c>
      <c r="BT27" s="327"/>
      <c r="BU27" s="327"/>
      <c r="BV27" s="54"/>
      <c r="BW27" s="54"/>
      <c r="BX27" s="12">
        <v>1</v>
      </c>
      <c r="BY27" s="128">
        <f t="shared" si="3"/>
        <v>0</v>
      </c>
      <c r="BZ27" s="127">
        <f t="shared" si="4"/>
        <v>3</v>
      </c>
      <c r="CA27" s="120"/>
      <c r="CB27" s="113"/>
      <c r="CC27" s="121"/>
      <c r="CD27" s="121"/>
      <c r="CE27" s="121"/>
      <c r="CF27" s="121"/>
      <c r="CG27" s="122">
        <f t="shared" si="5"/>
        <v>0</v>
      </c>
      <c r="CH27" s="113">
        <v>2</v>
      </c>
      <c r="CI27" s="113"/>
      <c r="CJ27" s="113">
        <v>2</v>
      </c>
      <c r="CK27" s="121"/>
      <c r="CL27" s="121"/>
      <c r="CM27" s="121"/>
      <c r="CN27" s="115">
        <f t="shared" si="6"/>
        <v>0</v>
      </c>
      <c r="CO27" s="259">
        <v>1</v>
      </c>
      <c r="CP27" s="327"/>
      <c r="CQ27" s="327"/>
      <c r="CR27" s="54"/>
      <c r="CS27" s="54"/>
      <c r="CT27" s="12"/>
      <c r="CU27" s="128">
        <f t="shared" si="7"/>
        <v>1</v>
      </c>
      <c r="CV27" s="127">
        <f t="shared" si="8"/>
        <v>0</v>
      </c>
      <c r="CW27" s="473"/>
      <c r="CX27" s="259">
        <f t="shared" si="10"/>
        <v>15</v>
      </c>
      <c r="CY27" s="434">
        <f t="shared" si="11"/>
        <v>0</v>
      </c>
      <c r="CZ27" s="128">
        <f t="shared" si="12"/>
        <v>5</v>
      </c>
      <c r="DA27" s="476">
        <f t="shared" si="9"/>
        <v>20</v>
      </c>
      <c r="DC27" s="417">
        <v>15</v>
      </c>
      <c r="DD27" s="120">
        <v>11</v>
      </c>
      <c r="DE27" s="510">
        <f t="shared" si="13"/>
        <v>73.33333333333333</v>
      </c>
      <c r="DF27" s="126"/>
      <c r="DG27" s="514"/>
      <c r="DH27" s="113">
        <v>4</v>
      </c>
      <c r="DI27" s="514">
        <f t="shared" si="15"/>
        <v>26.666666666666668</v>
      </c>
      <c r="DJ27" s="537">
        <v>4</v>
      </c>
      <c r="DK27" s="126">
        <v>4</v>
      </c>
      <c r="DL27" s="540">
        <f t="shared" si="16"/>
        <v>100</v>
      </c>
      <c r="DM27" s="113"/>
      <c r="DN27" s="511"/>
      <c r="DO27" s="114"/>
      <c r="DP27" s="535"/>
      <c r="DQ27" s="314">
        <v>1</v>
      </c>
      <c r="DR27" s="258"/>
      <c r="DS27" s="527"/>
      <c r="DT27" s="258"/>
      <c r="DU27" s="125"/>
      <c r="DV27" s="51">
        <v>1</v>
      </c>
      <c r="DW27" s="302">
        <f t="shared" si="21"/>
        <v>100</v>
      </c>
      <c r="DX27" s="285"/>
      <c r="DY27" s="152"/>
    </row>
    <row r="28" spans="1:129" s="3" customFormat="1" ht="12.75">
      <c r="A28" s="51">
        <v>65</v>
      </c>
      <c r="B28" s="108" t="s">
        <v>30</v>
      </c>
      <c r="C28" s="109" t="s">
        <v>2</v>
      </c>
      <c r="D28" s="120">
        <v>12</v>
      </c>
      <c r="E28" s="121">
        <v>12</v>
      </c>
      <c r="F28" s="121"/>
      <c r="G28" s="121"/>
      <c r="H28" s="122"/>
      <c r="I28" s="123">
        <v>5</v>
      </c>
      <c r="J28" s="121">
        <v>5</v>
      </c>
      <c r="K28" s="121"/>
      <c r="L28" s="124"/>
      <c r="M28" s="51">
        <v>3</v>
      </c>
      <c r="N28" s="12">
        <v>3</v>
      </c>
      <c r="O28" s="12"/>
      <c r="P28" s="125"/>
      <c r="Q28" s="47">
        <v>20</v>
      </c>
      <c r="R28" s="126">
        <v>12</v>
      </c>
      <c r="S28" s="113"/>
      <c r="T28" s="121">
        <v>11</v>
      </c>
      <c r="U28" s="121"/>
      <c r="V28" s="121"/>
      <c r="W28" s="121">
        <v>1</v>
      </c>
      <c r="X28" s="122"/>
      <c r="Y28" s="113">
        <v>5</v>
      </c>
      <c r="Z28" s="113"/>
      <c r="AA28" s="113"/>
      <c r="AB28" s="121">
        <v>3</v>
      </c>
      <c r="AC28" s="121"/>
      <c r="AD28" s="121">
        <v>2</v>
      </c>
      <c r="AE28" s="124"/>
      <c r="AF28" s="127">
        <v>3</v>
      </c>
      <c r="AG28" s="54">
        <v>3</v>
      </c>
      <c r="AH28" s="12"/>
      <c r="AI28" s="128"/>
      <c r="AJ28" s="127">
        <v>20</v>
      </c>
      <c r="AK28" s="120">
        <v>12</v>
      </c>
      <c r="AL28" s="113"/>
      <c r="AM28" s="121"/>
      <c r="AN28" s="121">
        <v>10</v>
      </c>
      <c r="AO28" s="121">
        <v>1</v>
      </c>
      <c r="AP28" s="121"/>
      <c r="AQ28" s="122">
        <v>1</v>
      </c>
      <c r="AR28" s="113">
        <v>5</v>
      </c>
      <c r="AS28" s="113"/>
      <c r="AT28" s="113"/>
      <c r="AU28" s="121">
        <v>4</v>
      </c>
      <c r="AV28" s="121"/>
      <c r="AW28" s="121">
        <v>1</v>
      </c>
      <c r="AX28" s="124"/>
      <c r="AY28" s="259">
        <v>3</v>
      </c>
      <c r="AZ28" s="54">
        <v>3</v>
      </c>
      <c r="BA28" s="54"/>
      <c r="BB28" s="12"/>
      <c r="BC28" s="128"/>
      <c r="BD28" s="127">
        <f t="shared" si="0"/>
        <v>19</v>
      </c>
      <c r="BE28" s="120">
        <v>11</v>
      </c>
      <c r="BF28" s="113"/>
      <c r="BG28" s="121">
        <v>9</v>
      </c>
      <c r="BH28" s="121">
        <v>1</v>
      </c>
      <c r="BI28" s="121"/>
      <c r="BJ28" s="121"/>
      <c r="BK28" s="122">
        <f t="shared" si="1"/>
        <v>1</v>
      </c>
      <c r="BL28" s="113">
        <v>5</v>
      </c>
      <c r="BM28" s="113"/>
      <c r="BN28" s="113">
        <v>1</v>
      </c>
      <c r="BO28" s="121">
        <v>2</v>
      </c>
      <c r="BP28" s="121"/>
      <c r="BQ28" s="121">
        <v>2</v>
      </c>
      <c r="BR28" s="115">
        <f t="shared" si="2"/>
        <v>0</v>
      </c>
      <c r="BS28" s="259">
        <v>3</v>
      </c>
      <c r="BT28" s="327"/>
      <c r="BU28" s="327">
        <v>3</v>
      </c>
      <c r="BV28" s="54"/>
      <c r="BW28" s="54"/>
      <c r="BX28" s="12"/>
      <c r="BY28" s="128">
        <f t="shared" si="3"/>
        <v>0</v>
      </c>
      <c r="BZ28" s="127">
        <f t="shared" si="4"/>
        <v>5</v>
      </c>
      <c r="CA28" s="120">
        <v>1</v>
      </c>
      <c r="CB28" s="113"/>
      <c r="CC28" s="121">
        <v>1</v>
      </c>
      <c r="CD28" s="121"/>
      <c r="CE28" s="121"/>
      <c r="CF28" s="121"/>
      <c r="CG28" s="122">
        <f t="shared" si="5"/>
        <v>0</v>
      </c>
      <c r="CH28" s="113">
        <v>4</v>
      </c>
      <c r="CI28" s="113"/>
      <c r="CJ28" s="113"/>
      <c r="CK28" s="121">
        <v>1</v>
      </c>
      <c r="CL28" s="121"/>
      <c r="CM28" s="121">
        <v>3</v>
      </c>
      <c r="CN28" s="115">
        <f t="shared" si="6"/>
        <v>0</v>
      </c>
      <c r="CO28" s="259"/>
      <c r="CP28" s="327"/>
      <c r="CQ28" s="327"/>
      <c r="CR28" s="54"/>
      <c r="CS28" s="54"/>
      <c r="CT28" s="12"/>
      <c r="CU28" s="128">
        <f t="shared" si="7"/>
        <v>0</v>
      </c>
      <c r="CV28" s="127">
        <f t="shared" si="8"/>
        <v>4</v>
      </c>
      <c r="CW28" s="473"/>
      <c r="CX28" s="259">
        <f t="shared" si="10"/>
        <v>14</v>
      </c>
      <c r="CY28" s="434">
        <f t="shared" si="11"/>
        <v>4</v>
      </c>
      <c r="CZ28" s="128">
        <f t="shared" si="12"/>
        <v>2</v>
      </c>
      <c r="DA28" s="476">
        <f t="shared" si="9"/>
        <v>20</v>
      </c>
      <c r="DC28" s="417">
        <v>12</v>
      </c>
      <c r="DD28" s="120">
        <v>10</v>
      </c>
      <c r="DE28" s="510">
        <f t="shared" si="13"/>
        <v>83.33333333333333</v>
      </c>
      <c r="DF28" s="126"/>
      <c r="DG28" s="514"/>
      <c r="DH28" s="113">
        <v>2</v>
      </c>
      <c r="DI28" s="514">
        <f t="shared" si="15"/>
        <v>16.666666666666668</v>
      </c>
      <c r="DJ28" s="537">
        <v>5</v>
      </c>
      <c r="DK28" s="126">
        <v>1</v>
      </c>
      <c r="DL28" s="540">
        <f t="shared" si="16"/>
        <v>20</v>
      </c>
      <c r="DM28" s="113">
        <v>4</v>
      </c>
      <c r="DN28" s="511">
        <f t="shared" si="17"/>
        <v>80</v>
      </c>
      <c r="DO28" s="114"/>
      <c r="DP28" s="535"/>
      <c r="DQ28" s="314">
        <v>3</v>
      </c>
      <c r="DR28" s="258">
        <v>3</v>
      </c>
      <c r="DS28" s="527">
        <f t="shared" si="19"/>
        <v>100</v>
      </c>
      <c r="DT28" s="258"/>
      <c r="DU28" s="125"/>
      <c r="DV28" s="51"/>
      <c r="DW28" s="302"/>
      <c r="DX28" s="285"/>
      <c r="DY28" s="152"/>
    </row>
    <row r="29" spans="1:129" s="3" customFormat="1" ht="12.75">
      <c r="A29" s="51">
        <v>55</v>
      </c>
      <c r="B29" s="108" t="s">
        <v>31</v>
      </c>
      <c r="C29" s="109" t="s">
        <v>1</v>
      </c>
      <c r="D29" s="120">
        <v>15</v>
      </c>
      <c r="E29" s="121">
        <v>15</v>
      </c>
      <c r="F29" s="121"/>
      <c r="G29" s="121"/>
      <c r="H29" s="122"/>
      <c r="I29" s="123">
        <v>4</v>
      </c>
      <c r="J29" s="121">
        <v>4</v>
      </c>
      <c r="K29" s="121"/>
      <c r="L29" s="124"/>
      <c r="M29" s="51">
        <v>1</v>
      </c>
      <c r="N29" s="12">
        <v>1</v>
      </c>
      <c r="O29" s="12"/>
      <c r="P29" s="125"/>
      <c r="Q29" s="47">
        <v>20</v>
      </c>
      <c r="R29" s="126">
        <v>15</v>
      </c>
      <c r="S29" s="113"/>
      <c r="T29" s="121">
        <v>15</v>
      </c>
      <c r="U29" s="121"/>
      <c r="V29" s="121"/>
      <c r="W29" s="121"/>
      <c r="X29" s="122"/>
      <c r="Y29" s="113">
        <v>4</v>
      </c>
      <c r="Z29" s="113"/>
      <c r="AA29" s="113"/>
      <c r="AB29" s="121">
        <v>3</v>
      </c>
      <c r="AC29" s="121">
        <v>1</v>
      </c>
      <c r="AD29" s="121"/>
      <c r="AE29" s="124"/>
      <c r="AF29" s="127">
        <v>1</v>
      </c>
      <c r="AG29" s="54">
        <v>1</v>
      </c>
      <c r="AH29" s="12"/>
      <c r="AI29" s="128"/>
      <c r="AJ29" s="127">
        <v>20</v>
      </c>
      <c r="AK29" s="120">
        <v>15</v>
      </c>
      <c r="AL29" s="113"/>
      <c r="AM29" s="121"/>
      <c r="AN29" s="121">
        <v>15</v>
      </c>
      <c r="AO29" s="121"/>
      <c r="AP29" s="121"/>
      <c r="AQ29" s="122"/>
      <c r="AR29" s="113">
        <v>4</v>
      </c>
      <c r="AS29" s="113"/>
      <c r="AT29" s="113"/>
      <c r="AU29" s="121">
        <v>2</v>
      </c>
      <c r="AV29" s="121"/>
      <c r="AW29" s="121">
        <v>1</v>
      </c>
      <c r="AX29" s="124">
        <v>1</v>
      </c>
      <c r="AY29" s="259">
        <v>1</v>
      </c>
      <c r="AZ29" s="54">
        <v>1</v>
      </c>
      <c r="BA29" s="54"/>
      <c r="BB29" s="12"/>
      <c r="BC29" s="128"/>
      <c r="BD29" s="127">
        <f t="shared" si="0"/>
        <v>19</v>
      </c>
      <c r="BE29" s="120">
        <v>15</v>
      </c>
      <c r="BF29" s="113"/>
      <c r="BG29" s="121">
        <v>14</v>
      </c>
      <c r="BH29" s="121"/>
      <c r="BI29" s="121"/>
      <c r="BJ29" s="121">
        <v>1</v>
      </c>
      <c r="BK29" s="122">
        <f t="shared" si="1"/>
        <v>0</v>
      </c>
      <c r="BL29" s="113">
        <v>3</v>
      </c>
      <c r="BM29" s="113"/>
      <c r="BN29" s="113">
        <v>2</v>
      </c>
      <c r="BO29" s="121"/>
      <c r="BP29" s="121"/>
      <c r="BQ29" s="121"/>
      <c r="BR29" s="115">
        <f t="shared" si="2"/>
        <v>1</v>
      </c>
      <c r="BS29" s="259">
        <v>1</v>
      </c>
      <c r="BT29" s="327"/>
      <c r="BU29" s="327">
        <v>1</v>
      </c>
      <c r="BV29" s="54"/>
      <c r="BW29" s="54"/>
      <c r="BX29" s="12"/>
      <c r="BY29" s="128">
        <f t="shared" si="3"/>
        <v>0</v>
      </c>
      <c r="BZ29" s="127">
        <f t="shared" si="4"/>
        <v>1</v>
      </c>
      <c r="CA29" s="120">
        <v>1</v>
      </c>
      <c r="CB29" s="113"/>
      <c r="CC29" s="121">
        <v>1</v>
      </c>
      <c r="CD29" s="121"/>
      <c r="CE29" s="121"/>
      <c r="CF29" s="121"/>
      <c r="CG29" s="122">
        <f t="shared" si="5"/>
        <v>0</v>
      </c>
      <c r="CH29" s="113"/>
      <c r="CI29" s="113"/>
      <c r="CJ29" s="113"/>
      <c r="CK29" s="121"/>
      <c r="CL29" s="121"/>
      <c r="CM29" s="121"/>
      <c r="CN29" s="115">
        <f t="shared" si="6"/>
        <v>0</v>
      </c>
      <c r="CO29" s="259"/>
      <c r="CP29" s="327"/>
      <c r="CQ29" s="327"/>
      <c r="CR29" s="54"/>
      <c r="CS29" s="54"/>
      <c r="CT29" s="12"/>
      <c r="CU29" s="128">
        <f t="shared" si="7"/>
        <v>0</v>
      </c>
      <c r="CV29" s="127">
        <f t="shared" si="8"/>
        <v>0</v>
      </c>
      <c r="CW29" s="473"/>
      <c r="CX29" s="259">
        <f t="shared" si="10"/>
        <v>18</v>
      </c>
      <c r="CY29" s="434">
        <f t="shared" si="11"/>
        <v>0</v>
      </c>
      <c r="CZ29" s="128">
        <f t="shared" si="12"/>
        <v>2</v>
      </c>
      <c r="DA29" s="476">
        <f t="shared" si="9"/>
        <v>20</v>
      </c>
      <c r="DC29" s="417">
        <v>15</v>
      </c>
      <c r="DD29" s="120">
        <v>15</v>
      </c>
      <c r="DE29" s="510">
        <f t="shared" si="13"/>
        <v>100</v>
      </c>
      <c r="DF29" s="126"/>
      <c r="DG29" s="514"/>
      <c r="DH29" s="113"/>
      <c r="DI29" s="514">
        <f t="shared" si="15"/>
        <v>0</v>
      </c>
      <c r="DJ29" s="537">
        <v>4</v>
      </c>
      <c r="DK29" s="126">
        <v>2</v>
      </c>
      <c r="DL29" s="540">
        <f t="shared" si="16"/>
        <v>50</v>
      </c>
      <c r="DM29" s="113"/>
      <c r="DN29" s="511"/>
      <c r="DO29" s="114">
        <v>2</v>
      </c>
      <c r="DP29" s="535">
        <f t="shared" si="18"/>
        <v>50</v>
      </c>
      <c r="DQ29" s="314">
        <v>1</v>
      </c>
      <c r="DR29" s="258">
        <v>1</v>
      </c>
      <c r="DS29" s="527">
        <f t="shared" si="19"/>
        <v>100</v>
      </c>
      <c r="DT29" s="258"/>
      <c r="DU29" s="125"/>
      <c r="DV29" s="51"/>
      <c r="DW29" s="302"/>
      <c r="DX29" s="285"/>
      <c r="DY29" s="152"/>
    </row>
    <row r="30" spans="1:129" s="3" customFormat="1" ht="12.75">
      <c r="A30" s="51">
        <v>66</v>
      </c>
      <c r="B30" s="108" t="s">
        <v>32</v>
      </c>
      <c r="C30" s="109" t="s">
        <v>2</v>
      </c>
      <c r="D30" s="120">
        <v>12</v>
      </c>
      <c r="E30" s="121">
        <v>11</v>
      </c>
      <c r="F30" s="121"/>
      <c r="G30" s="121"/>
      <c r="H30" s="122">
        <v>1</v>
      </c>
      <c r="I30" s="123">
        <v>7</v>
      </c>
      <c r="J30" s="121">
        <v>6</v>
      </c>
      <c r="K30" s="121">
        <v>1</v>
      </c>
      <c r="L30" s="124"/>
      <c r="M30" s="51">
        <v>2</v>
      </c>
      <c r="N30" s="12">
        <v>2</v>
      </c>
      <c r="O30" s="12"/>
      <c r="P30" s="125"/>
      <c r="Q30" s="47">
        <v>20</v>
      </c>
      <c r="R30" s="126">
        <v>11</v>
      </c>
      <c r="S30" s="113"/>
      <c r="T30" s="121">
        <v>9</v>
      </c>
      <c r="U30" s="121"/>
      <c r="V30" s="121"/>
      <c r="W30" s="121">
        <v>2</v>
      </c>
      <c r="X30" s="122"/>
      <c r="Y30" s="113">
        <v>7</v>
      </c>
      <c r="Z30" s="113"/>
      <c r="AA30" s="113">
        <v>1</v>
      </c>
      <c r="AB30" s="121">
        <v>4</v>
      </c>
      <c r="AC30" s="121"/>
      <c r="AD30" s="121">
        <v>2</v>
      </c>
      <c r="AE30" s="124"/>
      <c r="AF30" s="127">
        <v>2</v>
      </c>
      <c r="AG30" s="54">
        <v>2</v>
      </c>
      <c r="AH30" s="12"/>
      <c r="AI30" s="128"/>
      <c r="AJ30" s="127">
        <v>19</v>
      </c>
      <c r="AK30" s="120">
        <v>11</v>
      </c>
      <c r="AL30" s="113"/>
      <c r="AM30" s="121"/>
      <c r="AN30" s="121">
        <v>10</v>
      </c>
      <c r="AO30" s="121"/>
      <c r="AP30" s="121"/>
      <c r="AQ30" s="122">
        <v>1</v>
      </c>
      <c r="AR30" s="113">
        <v>6</v>
      </c>
      <c r="AS30" s="113"/>
      <c r="AT30" s="113"/>
      <c r="AU30" s="121">
        <v>6</v>
      </c>
      <c r="AV30" s="121"/>
      <c r="AW30" s="121"/>
      <c r="AX30" s="124"/>
      <c r="AY30" s="259">
        <v>2</v>
      </c>
      <c r="AZ30" s="54">
        <v>2</v>
      </c>
      <c r="BA30" s="54"/>
      <c r="BB30" s="12"/>
      <c r="BC30" s="128"/>
      <c r="BD30" s="127">
        <f t="shared" si="0"/>
        <v>18</v>
      </c>
      <c r="BE30" s="120">
        <v>10</v>
      </c>
      <c r="BF30" s="113"/>
      <c r="BG30" s="121">
        <v>7</v>
      </c>
      <c r="BH30" s="121">
        <v>2</v>
      </c>
      <c r="BI30" s="121"/>
      <c r="BJ30" s="121">
        <v>1</v>
      </c>
      <c r="BK30" s="122">
        <f t="shared" si="1"/>
        <v>0</v>
      </c>
      <c r="BL30" s="113">
        <v>6</v>
      </c>
      <c r="BM30" s="113"/>
      <c r="BN30" s="113">
        <v>3</v>
      </c>
      <c r="BO30" s="121">
        <v>2</v>
      </c>
      <c r="BP30" s="121"/>
      <c r="BQ30" s="121">
        <v>1</v>
      </c>
      <c r="BR30" s="115">
        <f t="shared" si="2"/>
        <v>0</v>
      </c>
      <c r="BS30" s="259">
        <v>2</v>
      </c>
      <c r="BT30" s="327"/>
      <c r="BU30" s="327">
        <v>2</v>
      </c>
      <c r="BV30" s="54"/>
      <c r="BW30" s="54"/>
      <c r="BX30" s="12"/>
      <c r="BY30" s="128">
        <f t="shared" si="3"/>
        <v>0</v>
      </c>
      <c r="BZ30" s="127">
        <f t="shared" si="4"/>
        <v>6</v>
      </c>
      <c r="CA30" s="120">
        <v>3</v>
      </c>
      <c r="CB30" s="113"/>
      <c r="CC30" s="121">
        <v>2</v>
      </c>
      <c r="CD30" s="121"/>
      <c r="CE30" s="121"/>
      <c r="CF30" s="121">
        <v>1</v>
      </c>
      <c r="CG30" s="122">
        <f t="shared" si="5"/>
        <v>0</v>
      </c>
      <c r="CH30" s="113">
        <v>3</v>
      </c>
      <c r="CI30" s="113"/>
      <c r="CJ30" s="113">
        <v>2</v>
      </c>
      <c r="CK30" s="121">
        <v>1</v>
      </c>
      <c r="CL30" s="121"/>
      <c r="CM30" s="121"/>
      <c r="CN30" s="115">
        <f t="shared" si="6"/>
        <v>0</v>
      </c>
      <c r="CO30" s="259"/>
      <c r="CP30" s="327"/>
      <c r="CQ30" s="327"/>
      <c r="CR30" s="54"/>
      <c r="CS30" s="54"/>
      <c r="CT30" s="12"/>
      <c r="CU30" s="128">
        <f t="shared" si="7"/>
        <v>0</v>
      </c>
      <c r="CV30" s="127">
        <f t="shared" si="8"/>
        <v>2</v>
      </c>
      <c r="CW30" s="473"/>
      <c r="CX30" s="259">
        <f t="shared" si="10"/>
        <v>17</v>
      </c>
      <c r="CY30" s="434">
        <f t="shared" si="11"/>
        <v>2</v>
      </c>
      <c r="CZ30" s="128">
        <f t="shared" si="12"/>
        <v>2</v>
      </c>
      <c r="DA30" s="476">
        <f t="shared" si="9"/>
        <v>21</v>
      </c>
      <c r="DC30" s="417">
        <v>12</v>
      </c>
      <c r="DD30" s="120">
        <v>9</v>
      </c>
      <c r="DE30" s="510">
        <f t="shared" si="13"/>
        <v>75</v>
      </c>
      <c r="DF30" s="126">
        <v>1</v>
      </c>
      <c r="DG30" s="514">
        <f t="shared" si="14"/>
        <v>8.333333333333334</v>
      </c>
      <c r="DH30" s="113">
        <v>2</v>
      </c>
      <c r="DI30" s="514">
        <f t="shared" si="15"/>
        <v>16.666666666666668</v>
      </c>
      <c r="DJ30" s="537">
        <v>7</v>
      </c>
      <c r="DK30" s="126">
        <v>6</v>
      </c>
      <c r="DL30" s="540">
        <f t="shared" si="16"/>
        <v>85.71428571428571</v>
      </c>
      <c r="DM30" s="113">
        <v>1</v>
      </c>
      <c r="DN30" s="511">
        <f t="shared" si="17"/>
        <v>14.285714285714286</v>
      </c>
      <c r="DO30" s="114"/>
      <c r="DP30" s="535"/>
      <c r="DQ30" s="314">
        <v>2</v>
      </c>
      <c r="DR30" s="258">
        <v>2</v>
      </c>
      <c r="DS30" s="527">
        <f t="shared" si="19"/>
        <v>100</v>
      </c>
      <c r="DT30" s="258"/>
      <c r="DU30" s="125"/>
      <c r="DV30" s="51"/>
      <c r="DW30" s="302"/>
      <c r="DX30" s="285"/>
      <c r="DY30" s="152"/>
    </row>
    <row r="31" spans="1:129" s="3" customFormat="1" ht="12.75">
      <c r="A31" s="51">
        <v>89</v>
      </c>
      <c r="B31" s="108" t="s">
        <v>82</v>
      </c>
      <c r="C31" s="109" t="s">
        <v>1</v>
      </c>
      <c r="D31" s="120">
        <v>21</v>
      </c>
      <c r="E31" s="121">
        <v>17</v>
      </c>
      <c r="F31" s="121"/>
      <c r="G31" s="121">
        <v>2</v>
      </c>
      <c r="H31" s="122">
        <v>2</v>
      </c>
      <c r="I31" s="123">
        <v>7</v>
      </c>
      <c r="J31" s="121">
        <v>6</v>
      </c>
      <c r="K31" s="121"/>
      <c r="L31" s="124">
        <v>1</v>
      </c>
      <c r="M31" s="51">
        <v>2</v>
      </c>
      <c r="N31" s="12">
        <v>1</v>
      </c>
      <c r="O31" s="12">
        <v>1</v>
      </c>
      <c r="P31" s="128"/>
      <c r="Q31" s="47">
        <v>27</v>
      </c>
      <c r="R31" s="126">
        <v>19</v>
      </c>
      <c r="S31" s="113"/>
      <c r="T31" s="121">
        <v>17</v>
      </c>
      <c r="U31" s="121"/>
      <c r="V31" s="121"/>
      <c r="W31" s="121">
        <v>1</v>
      </c>
      <c r="X31" s="122">
        <v>1</v>
      </c>
      <c r="Y31" s="113">
        <v>6</v>
      </c>
      <c r="Z31" s="113"/>
      <c r="AA31" s="113"/>
      <c r="AB31" s="121">
        <v>6</v>
      </c>
      <c r="AC31" s="121"/>
      <c r="AD31" s="121"/>
      <c r="AE31" s="124"/>
      <c r="AF31" s="127">
        <v>2</v>
      </c>
      <c r="AG31" s="54">
        <v>2</v>
      </c>
      <c r="AH31" s="12"/>
      <c r="AI31" s="128"/>
      <c r="AJ31" s="127">
        <v>26</v>
      </c>
      <c r="AK31" s="120">
        <v>18</v>
      </c>
      <c r="AL31" s="113"/>
      <c r="AM31" s="121"/>
      <c r="AN31" s="121">
        <v>16</v>
      </c>
      <c r="AO31" s="121"/>
      <c r="AP31" s="121">
        <v>1</v>
      </c>
      <c r="AQ31" s="122">
        <v>1</v>
      </c>
      <c r="AR31" s="113">
        <v>6</v>
      </c>
      <c r="AS31" s="113"/>
      <c r="AT31" s="113"/>
      <c r="AU31" s="121">
        <v>6</v>
      </c>
      <c r="AV31" s="121"/>
      <c r="AW31" s="121"/>
      <c r="AX31" s="124"/>
      <c r="AY31" s="259">
        <v>2</v>
      </c>
      <c r="AZ31" s="54">
        <v>2</v>
      </c>
      <c r="BA31" s="54"/>
      <c r="BB31" s="12"/>
      <c r="BC31" s="128"/>
      <c r="BD31" s="127">
        <f t="shared" si="0"/>
        <v>25</v>
      </c>
      <c r="BE31" s="120">
        <v>17</v>
      </c>
      <c r="BF31" s="113"/>
      <c r="BG31" s="121">
        <v>12</v>
      </c>
      <c r="BH31" s="121">
        <v>2</v>
      </c>
      <c r="BI31" s="121"/>
      <c r="BJ31" s="121">
        <v>3</v>
      </c>
      <c r="BK31" s="122">
        <f t="shared" si="1"/>
        <v>0</v>
      </c>
      <c r="BL31" s="113">
        <v>6</v>
      </c>
      <c r="BM31" s="113"/>
      <c r="BN31" s="113">
        <v>4</v>
      </c>
      <c r="BO31" s="121"/>
      <c r="BP31" s="121"/>
      <c r="BQ31" s="121">
        <v>2</v>
      </c>
      <c r="BR31" s="115">
        <f t="shared" si="2"/>
        <v>0</v>
      </c>
      <c r="BS31" s="259">
        <v>2</v>
      </c>
      <c r="BT31" s="327"/>
      <c r="BU31" s="327">
        <v>1</v>
      </c>
      <c r="BV31" s="54">
        <v>1</v>
      </c>
      <c r="BW31" s="54"/>
      <c r="BX31" s="12"/>
      <c r="BY31" s="128">
        <f t="shared" si="3"/>
        <v>0</v>
      </c>
      <c r="BZ31" s="127">
        <f t="shared" si="4"/>
        <v>8</v>
      </c>
      <c r="CA31" s="120">
        <v>5</v>
      </c>
      <c r="CB31" s="113"/>
      <c r="CC31" s="121">
        <v>3</v>
      </c>
      <c r="CD31" s="121"/>
      <c r="CE31" s="121"/>
      <c r="CF31" s="121">
        <v>2</v>
      </c>
      <c r="CG31" s="122">
        <f t="shared" si="5"/>
        <v>0</v>
      </c>
      <c r="CH31" s="113">
        <v>2</v>
      </c>
      <c r="CI31" s="113"/>
      <c r="CJ31" s="113"/>
      <c r="CK31" s="121"/>
      <c r="CL31" s="121"/>
      <c r="CM31" s="121">
        <v>2</v>
      </c>
      <c r="CN31" s="115">
        <f t="shared" si="6"/>
        <v>0</v>
      </c>
      <c r="CO31" s="259">
        <v>1</v>
      </c>
      <c r="CP31" s="327"/>
      <c r="CQ31" s="327">
        <v>1</v>
      </c>
      <c r="CR31" s="54"/>
      <c r="CS31" s="54"/>
      <c r="CT31" s="12"/>
      <c r="CU31" s="128">
        <f t="shared" si="7"/>
        <v>0</v>
      </c>
      <c r="CV31" s="127">
        <f t="shared" si="8"/>
        <v>4</v>
      </c>
      <c r="CW31" s="473"/>
      <c r="CX31" s="259">
        <f t="shared" si="10"/>
        <v>21</v>
      </c>
      <c r="CY31" s="434">
        <f t="shared" si="11"/>
        <v>4</v>
      </c>
      <c r="CZ31" s="128">
        <f t="shared" si="12"/>
        <v>5</v>
      </c>
      <c r="DA31" s="476">
        <f t="shared" si="9"/>
        <v>30</v>
      </c>
      <c r="DC31" s="417">
        <v>21</v>
      </c>
      <c r="DD31" s="120">
        <v>15</v>
      </c>
      <c r="DE31" s="510">
        <f t="shared" si="13"/>
        <v>71.42857142857143</v>
      </c>
      <c r="DF31" s="126">
        <v>2</v>
      </c>
      <c r="DG31" s="514">
        <f t="shared" si="14"/>
        <v>9.523809523809524</v>
      </c>
      <c r="DH31" s="113">
        <v>4</v>
      </c>
      <c r="DI31" s="514">
        <f t="shared" si="15"/>
        <v>19.047619047619047</v>
      </c>
      <c r="DJ31" s="537">
        <v>7</v>
      </c>
      <c r="DK31" s="126">
        <v>4</v>
      </c>
      <c r="DL31" s="540">
        <f t="shared" si="16"/>
        <v>57.142857142857146</v>
      </c>
      <c r="DM31" s="113">
        <v>2</v>
      </c>
      <c r="DN31" s="511">
        <f t="shared" si="17"/>
        <v>28.571428571428573</v>
      </c>
      <c r="DO31" s="114">
        <v>1</v>
      </c>
      <c r="DP31" s="535">
        <f t="shared" si="18"/>
        <v>14.285714285714286</v>
      </c>
      <c r="DQ31" s="314">
        <v>2</v>
      </c>
      <c r="DR31" s="258">
        <v>2</v>
      </c>
      <c r="DS31" s="527">
        <f t="shared" si="19"/>
        <v>100</v>
      </c>
      <c r="DT31" s="258"/>
      <c r="DU31" s="125"/>
      <c r="DV31" s="51"/>
      <c r="DW31" s="302"/>
      <c r="DX31" s="285"/>
      <c r="DY31" s="152"/>
    </row>
    <row r="32" spans="1:129" s="3" customFormat="1" ht="12.75">
      <c r="A32" s="51">
        <v>88</v>
      </c>
      <c r="B32" s="108" t="s">
        <v>83</v>
      </c>
      <c r="C32" s="109" t="s">
        <v>1</v>
      </c>
      <c r="D32" s="120">
        <v>13</v>
      </c>
      <c r="E32" s="121">
        <v>13</v>
      </c>
      <c r="F32" s="121"/>
      <c r="G32" s="121"/>
      <c r="H32" s="122"/>
      <c r="I32" s="123">
        <v>6</v>
      </c>
      <c r="J32" s="121">
        <v>6</v>
      </c>
      <c r="K32" s="121"/>
      <c r="L32" s="124"/>
      <c r="M32" s="51">
        <v>1</v>
      </c>
      <c r="N32" s="12">
        <v>1</v>
      </c>
      <c r="O32" s="12"/>
      <c r="P32" s="128"/>
      <c r="Q32" s="47">
        <v>20</v>
      </c>
      <c r="R32" s="126">
        <v>13</v>
      </c>
      <c r="S32" s="113"/>
      <c r="T32" s="121">
        <v>13</v>
      </c>
      <c r="U32" s="121"/>
      <c r="V32" s="121"/>
      <c r="W32" s="121"/>
      <c r="X32" s="122"/>
      <c r="Y32" s="113">
        <v>6</v>
      </c>
      <c r="Z32" s="113"/>
      <c r="AA32" s="113"/>
      <c r="AB32" s="121">
        <v>6</v>
      </c>
      <c r="AC32" s="121"/>
      <c r="AD32" s="121"/>
      <c r="AE32" s="124"/>
      <c r="AF32" s="127">
        <v>1</v>
      </c>
      <c r="AG32" s="54">
        <v>1</v>
      </c>
      <c r="AH32" s="12"/>
      <c r="AI32" s="128"/>
      <c r="AJ32" s="127">
        <v>20</v>
      </c>
      <c r="AK32" s="120">
        <v>13</v>
      </c>
      <c r="AL32" s="113"/>
      <c r="AM32" s="121"/>
      <c r="AN32" s="121">
        <v>13</v>
      </c>
      <c r="AO32" s="121"/>
      <c r="AP32" s="121"/>
      <c r="AQ32" s="122"/>
      <c r="AR32" s="113">
        <v>6</v>
      </c>
      <c r="AS32" s="113"/>
      <c r="AT32" s="113"/>
      <c r="AU32" s="121">
        <v>6</v>
      </c>
      <c r="AV32" s="121"/>
      <c r="AW32" s="121"/>
      <c r="AX32" s="124"/>
      <c r="AY32" s="259">
        <v>1</v>
      </c>
      <c r="AZ32" s="54">
        <v>1</v>
      </c>
      <c r="BA32" s="54"/>
      <c r="BB32" s="12"/>
      <c r="BC32" s="128"/>
      <c r="BD32" s="127">
        <f t="shared" si="0"/>
        <v>20</v>
      </c>
      <c r="BE32" s="120">
        <v>13</v>
      </c>
      <c r="BF32" s="113"/>
      <c r="BG32" s="121">
        <v>13</v>
      </c>
      <c r="BH32" s="121"/>
      <c r="BI32" s="121"/>
      <c r="BJ32" s="121"/>
      <c r="BK32" s="122">
        <f t="shared" si="1"/>
        <v>0</v>
      </c>
      <c r="BL32" s="113">
        <v>6</v>
      </c>
      <c r="BM32" s="113"/>
      <c r="BN32" s="113">
        <v>5</v>
      </c>
      <c r="BO32" s="121"/>
      <c r="BP32" s="121"/>
      <c r="BQ32" s="121">
        <v>1</v>
      </c>
      <c r="BR32" s="115">
        <f t="shared" si="2"/>
        <v>0</v>
      </c>
      <c r="BS32" s="259">
        <v>1</v>
      </c>
      <c r="BT32" s="327"/>
      <c r="BU32" s="327"/>
      <c r="BV32" s="54"/>
      <c r="BW32" s="54"/>
      <c r="BX32" s="12">
        <v>1</v>
      </c>
      <c r="BY32" s="128">
        <f t="shared" si="3"/>
        <v>0</v>
      </c>
      <c r="BZ32" s="127">
        <f t="shared" si="4"/>
        <v>2</v>
      </c>
      <c r="CA32" s="120"/>
      <c r="CB32" s="113"/>
      <c r="CC32" s="121"/>
      <c r="CD32" s="121"/>
      <c r="CE32" s="121"/>
      <c r="CF32" s="121"/>
      <c r="CG32" s="122">
        <f t="shared" si="5"/>
        <v>0</v>
      </c>
      <c r="CH32" s="113">
        <v>1</v>
      </c>
      <c r="CI32" s="113"/>
      <c r="CJ32" s="113"/>
      <c r="CK32" s="121"/>
      <c r="CL32" s="121"/>
      <c r="CM32" s="121"/>
      <c r="CN32" s="115">
        <f t="shared" si="6"/>
        <v>1</v>
      </c>
      <c r="CO32" s="259">
        <v>1</v>
      </c>
      <c r="CP32" s="327"/>
      <c r="CQ32" s="327"/>
      <c r="CR32" s="54"/>
      <c r="CS32" s="54"/>
      <c r="CT32" s="12"/>
      <c r="CU32" s="128">
        <f t="shared" si="7"/>
        <v>1</v>
      </c>
      <c r="CV32" s="127">
        <f t="shared" si="8"/>
        <v>0</v>
      </c>
      <c r="CW32" s="473"/>
      <c r="CX32" s="259">
        <f t="shared" si="10"/>
        <v>18</v>
      </c>
      <c r="CY32" s="434">
        <f t="shared" si="11"/>
        <v>0</v>
      </c>
      <c r="CZ32" s="128">
        <f t="shared" si="12"/>
        <v>2</v>
      </c>
      <c r="DA32" s="476">
        <f t="shared" si="9"/>
        <v>20</v>
      </c>
      <c r="DC32" s="417">
        <v>13</v>
      </c>
      <c r="DD32" s="120">
        <v>13</v>
      </c>
      <c r="DE32" s="510">
        <f t="shared" si="13"/>
        <v>100</v>
      </c>
      <c r="DF32" s="126"/>
      <c r="DG32" s="514"/>
      <c r="DH32" s="113"/>
      <c r="DI32" s="514">
        <f t="shared" si="15"/>
        <v>0</v>
      </c>
      <c r="DJ32" s="537">
        <v>6</v>
      </c>
      <c r="DK32" s="126">
        <v>5</v>
      </c>
      <c r="DL32" s="540">
        <f t="shared" si="16"/>
        <v>83.33333333333333</v>
      </c>
      <c r="DM32" s="113"/>
      <c r="DN32" s="511"/>
      <c r="DO32" s="114">
        <v>1</v>
      </c>
      <c r="DP32" s="535">
        <f t="shared" si="18"/>
        <v>16.666666666666668</v>
      </c>
      <c r="DQ32" s="314">
        <v>1</v>
      </c>
      <c r="DR32" s="258"/>
      <c r="DS32" s="527"/>
      <c r="DT32" s="258"/>
      <c r="DU32" s="125"/>
      <c r="DV32" s="51">
        <v>1</v>
      </c>
      <c r="DW32" s="302">
        <f t="shared" si="21"/>
        <v>100</v>
      </c>
      <c r="DX32" s="285"/>
      <c r="DY32" s="152"/>
    </row>
    <row r="33" spans="1:129" s="3" customFormat="1" ht="12.75">
      <c r="A33" s="51">
        <v>15</v>
      </c>
      <c r="B33" s="108" t="s">
        <v>34</v>
      </c>
      <c r="C33" s="109" t="s">
        <v>1</v>
      </c>
      <c r="D33" s="120">
        <v>97</v>
      </c>
      <c r="E33" s="121">
        <v>91</v>
      </c>
      <c r="F33" s="121"/>
      <c r="G33" s="121">
        <v>3</v>
      </c>
      <c r="H33" s="122">
        <v>3</v>
      </c>
      <c r="I33" s="123">
        <v>22</v>
      </c>
      <c r="J33" s="121">
        <v>21</v>
      </c>
      <c r="K33" s="121">
        <v>1</v>
      </c>
      <c r="L33" s="124"/>
      <c r="M33" s="51">
        <v>3</v>
      </c>
      <c r="N33" s="12">
        <v>3</v>
      </c>
      <c r="O33" s="12"/>
      <c r="P33" s="125"/>
      <c r="Q33" s="47">
        <v>119</v>
      </c>
      <c r="R33" s="126">
        <v>94</v>
      </c>
      <c r="S33" s="113"/>
      <c r="T33" s="121">
        <v>90</v>
      </c>
      <c r="U33" s="121"/>
      <c r="V33" s="121"/>
      <c r="W33" s="121">
        <v>1</v>
      </c>
      <c r="X33" s="122">
        <v>3</v>
      </c>
      <c r="Y33" s="113">
        <v>22</v>
      </c>
      <c r="Z33" s="113"/>
      <c r="AA33" s="113"/>
      <c r="AB33" s="121">
        <v>21</v>
      </c>
      <c r="AC33" s="121"/>
      <c r="AD33" s="121">
        <v>1</v>
      </c>
      <c r="AE33" s="124"/>
      <c r="AF33" s="127">
        <v>3</v>
      </c>
      <c r="AG33" s="54">
        <v>3</v>
      </c>
      <c r="AH33" s="12"/>
      <c r="AI33" s="128"/>
      <c r="AJ33" s="127">
        <v>116</v>
      </c>
      <c r="AK33" s="120">
        <v>91</v>
      </c>
      <c r="AL33" s="113"/>
      <c r="AM33" s="121">
        <v>1</v>
      </c>
      <c r="AN33" s="121">
        <v>86</v>
      </c>
      <c r="AO33" s="121">
        <v>1</v>
      </c>
      <c r="AP33" s="121">
        <v>2</v>
      </c>
      <c r="AQ33" s="122">
        <v>1</v>
      </c>
      <c r="AR33" s="113">
        <v>22</v>
      </c>
      <c r="AS33" s="113"/>
      <c r="AT33" s="113"/>
      <c r="AU33" s="121">
        <v>21</v>
      </c>
      <c r="AV33" s="121"/>
      <c r="AW33" s="121">
        <v>1</v>
      </c>
      <c r="AX33" s="124"/>
      <c r="AY33" s="259">
        <v>3</v>
      </c>
      <c r="AZ33" s="54">
        <v>3</v>
      </c>
      <c r="BA33" s="54"/>
      <c r="BB33" s="12"/>
      <c r="BC33" s="128"/>
      <c r="BD33" s="127">
        <f t="shared" si="0"/>
        <v>114</v>
      </c>
      <c r="BE33" s="120">
        <v>89</v>
      </c>
      <c r="BF33" s="113"/>
      <c r="BG33" s="121"/>
      <c r="BH33" s="121">
        <v>84</v>
      </c>
      <c r="BI33" s="121"/>
      <c r="BJ33" s="121">
        <v>3</v>
      </c>
      <c r="BK33" s="122">
        <f t="shared" si="1"/>
        <v>2</v>
      </c>
      <c r="BL33" s="113">
        <v>22</v>
      </c>
      <c r="BM33" s="113"/>
      <c r="BN33" s="113"/>
      <c r="BO33" s="121">
        <v>21</v>
      </c>
      <c r="BP33" s="121"/>
      <c r="BQ33" s="121">
        <v>1</v>
      </c>
      <c r="BR33" s="115">
        <f t="shared" si="2"/>
        <v>0</v>
      </c>
      <c r="BS33" s="259">
        <v>3</v>
      </c>
      <c r="BT33" s="327"/>
      <c r="BU33" s="327"/>
      <c r="BV33" s="54">
        <v>2</v>
      </c>
      <c r="BW33" s="54"/>
      <c r="BX33" s="12">
        <v>1</v>
      </c>
      <c r="BY33" s="128">
        <f t="shared" si="3"/>
        <v>0</v>
      </c>
      <c r="BZ33" s="127">
        <f t="shared" si="4"/>
        <v>112</v>
      </c>
      <c r="CA33" s="120">
        <v>87</v>
      </c>
      <c r="CB33" s="113"/>
      <c r="CC33" s="121">
        <v>82</v>
      </c>
      <c r="CD33" s="121">
        <v>2</v>
      </c>
      <c r="CE33" s="121"/>
      <c r="CF33" s="121">
        <v>3</v>
      </c>
      <c r="CG33" s="122">
        <f t="shared" si="5"/>
        <v>0</v>
      </c>
      <c r="CH33" s="113">
        <v>22</v>
      </c>
      <c r="CI33" s="113"/>
      <c r="CJ33" s="113">
        <v>19</v>
      </c>
      <c r="CK33" s="121">
        <v>1</v>
      </c>
      <c r="CL33" s="121"/>
      <c r="CM33" s="121">
        <v>1</v>
      </c>
      <c r="CN33" s="115">
        <f t="shared" si="6"/>
        <v>1</v>
      </c>
      <c r="CO33" s="259">
        <v>3</v>
      </c>
      <c r="CP33" s="327"/>
      <c r="CQ33" s="327">
        <v>2</v>
      </c>
      <c r="CR33" s="54"/>
      <c r="CS33" s="54"/>
      <c r="CT33" s="12">
        <v>1</v>
      </c>
      <c r="CU33" s="128">
        <f t="shared" si="7"/>
        <v>0</v>
      </c>
      <c r="CV33" s="127">
        <f t="shared" si="8"/>
        <v>8</v>
      </c>
      <c r="CW33" s="473"/>
      <c r="CX33" s="259">
        <f t="shared" si="10"/>
        <v>104</v>
      </c>
      <c r="CY33" s="434">
        <f t="shared" si="11"/>
        <v>8</v>
      </c>
      <c r="CZ33" s="128">
        <f t="shared" si="12"/>
        <v>10</v>
      </c>
      <c r="DA33" s="476">
        <f t="shared" si="9"/>
        <v>122</v>
      </c>
      <c r="DC33" s="417">
        <v>97</v>
      </c>
      <c r="DD33" s="120">
        <v>83</v>
      </c>
      <c r="DE33" s="510">
        <f t="shared" si="13"/>
        <v>85.56701030927834</v>
      </c>
      <c r="DF33" s="126">
        <v>5</v>
      </c>
      <c r="DG33" s="514">
        <f t="shared" si="14"/>
        <v>5.154639175257732</v>
      </c>
      <c r="DH33" s="113">
        <v>9</v>
      </c>
      <c r="DI33" s="514">
        <f t="shared" si="15"/>
        <v>9.278350515463918</v>
      </c>
      <c r="DJ33" s="537">
        <v>22</v>
      </c>
      <c r="DK33" s="126">
        <v>19</v>
      </c>
      <c r="DL33" s="540">
        <f t="shared" si="16"/>
        <v>86.36363636363636</v>
      </c>
      <c r="DM33" s="113">
        <v>2</v>
      </c>
      <c r="DN33" s="511">
        <f t="shared" si="17"/>
        <v>9.090909090909092</v>
      </c>
      <c r="DO33" s="114">
        <v>1</v>
      </c>
      <c r="DP33" s="535">
        <f t="shared" si="18"/>
        <v>4.545454545454546</v>
      </c>
      <c r="DQ33" s="314">
        <v>3</v>
      </c>
      <c r="DR33" s="258">
        <v>2</v>
      </c>
      <c r="DS33" s="527">
        <f t="shared" si="19"/>
        <v>66.66666666666667</v>
      </c>
      <c r="DT33" s="258">
        <v>1</v>
      </c>
      <c r="DU33" s="125">
        <f t="shared" si="20"/>
        <v>33.333333333333336</v>
      </c>
      <c r="DV33" s="51"/>
      <c r="DW33" s="302"/>
      <c r="DX33" s="285"/>
      <c r="DY33" s="152"/>
    </row>
    <row r="34" spans="1:129" s="3" customFormat="1" ht="12.75">
      <c r="A34" s="51">
        <v>8</v>
      </c>
      <c r="B34" s="108" t="s">
        <v>33</v>
      </c>
      <c r="C34" s="109" t="s">
        <v>2</v>
      </c>
      <c r="D34" s="120">
        <v>72</v>
      </c>
      <c r="E34" s="121">
        <v>61</v>
      </c>
      <c r="F34" s="121"/>
      <c r="G34" s="121">
        <v>8</v>
      </c>
      <c r="H34" s="122">
        <v>3</v>
      </c>
      <c r="I34" s="123">
        <v>39</v>
      </c>
      <c r="J34" s="121">
        <v>38</v>
      </c>
      <c r="K34" s="121"/>
      <c r="L34" s="124">
        <v>1</v>
      </c>
      <c r="M34" s="51">
        <v>10</v>
      </c>
      <c r="N34" s="12">
        <v>9</v>
      </c>
      <c r="O34" s="12">
        <v>1</v>
      </c>
      <c r="P34" s="125"/>
      <c r="Q34" s="47">
        <v>117</v>
      </c>
      <c r="R34" s="126">
        <v>69</v>
      </c>
      <c r="S34" s="113"/>
      <c r="T34" s="121">
        <v>55</v>
      </c>
      <c r="U34" s="121"/>
      <c r="V34" s="121">
        <v>2</v>
      </c>
      <c r="W34" s="121">
        <v>3</v>
      </c>
      <c r="X34" s="122">
        <v>9</v>
      </c>
      <c r="Y34" s="113">
        <v>38</v>
      </c>
      <c r="Z34" s="113">
        <v>1</v>
      </c>
      <c r="AA34" s="113"/>
      <c r="AB34" s="121">
        <v>36</v>
      </c>
      <c r="AC34" s="121"/>
      <c r="AD34" s="121">
        <v>1</v>
      </c>
      <c r="AE34" s="124">
        <v>1</v>
      </c>
      <c r="AF34" s="127">
        <v>10</v>
      </c>
      <c r="AG34" s="54">
        <v>9</v>
      </c>
      <c r="AH34" s="12">
        <v>1</v>
      </c>
      <c r="AI34" s="128"/>
      <c r="AJ34" s="127">
        <v>108</v>
      </c>
      <c r="AK34" s="120">
        <v>60</v>
      </c>
      <c r="AL34" s="113">
        <v>3</v>
      </c>
      <c r="AM34" s="121"/>
      <c r="AN34" s="121">
        <v>52</v>
      </c>
      <c r="AO34" s="121"/>
      <c r="AP34" s="121">
        <v>2</v>
      </c>
      <c r="AQ34" s="122">
        <v>6</v>
      </c>
      <c r="AR34" s="113">
        <v>38</v>
      </c>
      <c r="AS34" s="113"/>
      <c r="AT34" s="113"/>
      <c r="AU34" s="121">
        <v>35</v>
      </c>
      <c r="AV34" s="121"/>
      <c r="AW34" s="121">
        <v>2</v>
      </c>
      <c r="AX34" s="124">
        <v>1</v>
      </c>
      <c r="AY34" s="259">
        <v>10</v>
      </c>
      <c r="AZ34" s="54">
        <v>7</v>
      </c>
      <c r="BA34" s="54"/>
      <c r="BB34" s="12">
        <v>2</v>
      </c>
      <c r="BC34" s="128">
        <v>1</v>
      </c>
      <c r="BD34" s="127">
        <f t="shared" si="0"/>
        <v>103</v>
      </c>
      <c r="BE34" s="120">
        <v>57</v>
      </c>
      <c r="BF34" s="113"/>
      <c r="BG34" s="121"/>
      <c r="BH34" s="121">
        <v>52</v>
      </c>
      <c r="BI34" s="121"/>
      <c r="BJ34" s="121">
        <v>4</v>
      </c>
      <c r="BK34" s="122">
        <f t="shared" si="1"/>
        <v>1</v>
      </c>
      <c r="BL34" s="113">
        <v>37</v>
      </c>
      <c r="BM34" s="113"/>
      <c r="BN34" s="113">
        <v>1</v>
      </c>
      <c r="BO34" s="121">
        <v>34</v>
      </c>
      <c r="BP34" s="121"/>
      <c r="BQ34" s="121">
        <v>1</v>
      </c>
      <c r="BR34" s="115">
        <f t="shared" si="2"/>
        <v>1</v>
      </c>
      <c r="BS34" s="259">
        <v>9</v>
      </c>
      <c r="BT34" s="327"/>
      <c r="BU34" s="327"/>
      <c r="BV34" s="54">
        <v>9</v>
      </c>
      <c r="BW34" s="54"/>
      <c r="BX34" s="12"/>
      <c r="BY34" s="128">
        <f t="shared" si="3"/>
        <v>0</v>
      </c>
      <c r="BZ34" s="127">
        <f t="shared" si="4"/>
        <v>100</v>
      </c>
      <c r="CA34" s="120">
        <v>56</v>
      </c>
      <c r="CB34" s="113"/>
      <c r="CC34" s="121">
        <v>42</v>
      </c>
      <c r="CD34" s="121">
        <v>7</v>
      </c>
      <c r="CE34" s="121"/>
      <c r="CF34" s="121">
        <v>5</v>
      </c>
      <c r="CG34" s="122">
        <f t="shared" si="5"/>
        <v>2</v>
      </c>
      <c r="CH34" s="113">
        <v>35</v>
      </c>
      <c r="CI34" s="113"/>
      <c r="CJ34" s="113">
        <v>30</v>
      </c>
      <c r="CK34" s="121">
        <v>1</v>
      </c>
      <c r="CL34" s="121"/>
      <c r="CM34" s="121">
        <v>4</v>
      </c>
      <c r="CN34" s="115">
        <f t="shared" si="6"/>
        <v>0</v>
      </c>
      <c r="CO34" s="259">
        <v>9</v>
      </c>
      <c r="CP34" s="327"/>
      <c r="CQ34" s="327">
        <v>5</v>
      </c>
      <c r="CR34" s="54">
        <v>1</v>
      </c>
      <c r="CS34" s="54"/>
      <c r="CT34" s="12">
        <v>3</v>
      </c>
      <c r="CU34" s="128">
        <f t="shared" si="7"/>
        <v>0</v>
      </c>
      <c r="CV34" s="127">
        <f t="shared" si="8"/>
        <v>21</v>
      </c>
      <c r="CW34" s="473"/>
      <c r="CX34" s="259">
        <f t="shared" si="10"/>
        <v>78</v>
      </c>
      <c r="CY34" s="434">
        <f t="shared" si="11"/>
        <v>21</v>
      </c>
      <c r="CZ34" s="128">
        <f t="shared" si="12"/>
        <v>22</v>
      </c>
      <c r="DA34" s="476">
        <f t="shared" si="9"/>
        <v>121</v>
      </c>
      <c r="DC34" s="417">
        <v>72</v>
      </c>
      <c r="DD34" s="120">
        <v>42</v>
      </c>
      <c r="DE34" s="510">
        <f t="shared" si="13"/>
        <v>58.333333333333336</v>
      </c>
      <c r="DF34" s="126">
        <v>12</v>
      </c>
      <c r="DG34" s="514">
        <f t="shared" si="14"/>
        <v>16.666666666666668</v>
      </c>
      <c r="DH34" s="113">
        <v>18</v>
      </c>
      <c r="DI34" s="514">
        <f t="shared" si="15"/>
        <v>25</v>
      </c>
      <c r="DJ34" s="537">
        <v>39</v>
      </c>
      <c r="DK34" s="126">
        <v>31</v>
      </c>
      <c r="DL34" s="540">
        <f t="shared" si="16"/>
        <v>79.48717948717949</v>
      </c>
      <c r="DM34" s="113">
        <v>5</v>
      </c>
      <c r="DN34" s="511">
        <f t="shared" si="17"/>
        <v>12.820512820512821</v>
      </c>
      <c r="DO34" s="114">
        <v>3</v>
      </c>
      <c r="DP34" s="535">
        <f t="shared" si="18"/>
        <v>7.6923076923076925</v>
      </c>
      <c r="DQ34" s="314">
        <v>10</v>
      </c>
      <c r="DR34" s="258">
        <v>5</v>
      </c>
      <c r="DS34" s="527">
        <f t="shared" si="19"/>
        <v>50</v>
      </c>
      <c r="DT34" s="258">
        <v>4</v>
      </c>
      <c r="DU34" s="125">
        <f t="shared" si="20"/>
        <v>40</v>
      </c>
      <c r="DV34" s="51">
        <v>1</v>
      </c>
      <c r="DW34" s="302">
        <f t="shared" si="21"/>
        <v>10</v>
      </c>
      <c r="DX34" s="285"/>
      <c r="DY34" s="152"/>
    </row>
    <row r="35" spans="1:129" s="3" customFormat="1" ht="12.75">
      <c r="A35" s="51">
        <v>43</v>
      </c>
      <c r="B35" s="108" t="s">
        <v>36</v>
      </c>
      <c r="C35" s="109" t="s">
        <v>1</v>
      </c>
      <c r="D35" s="120">
        <v>12</v>
      </c>
      <c r="E35" s="121">
        <v>12</v>
      </c>
      <c r="F35" s="121"/>
      <c r="G35" s="121"/>
      <c r="H35" s="122">
        <v>1</v>
      </c>
      <c r="I35" s="123">
        <v>6</v>
      </c>
      <c r="J35" s="121">
        <v>6</v>
      </c>
      <c r="K35" s="121"/>
      <c r="L35" s="124"/>
      <c r="M35" s="51">
        <v>2</v>
      </c>
      <c r="N35" s="12">
        <v>2</v>
      </c>
      <c r="O35" s="12"/>
      <c r="P35" s="125"/>
      <c r="Q35" s="47">
        <v>19</v>
      </c>
      <c r="R35" s="126">
        <v>11</v>
      </c>
      <c r="S35" s="113"/>
      <c r="T35" s="121">
        <v>9</v>
      </c>
      <c r="U35" s="121"/>
      <c r="V35" s="121"/>
      <c r="W35" s="121">
        <v>1</v>
      </c>
      <c r="X35" s="122">
        <v>1</v>
      </c>
      <c r="Y35" s="113">
        <v>6</v>
      </c>
      <c r="Z35" s="113"/>
      <c r="AA35" s="113"/>
      <c r="AB35" s="121">
        <v>5</v>
      </c>
      <c r="AC35" s="121"/>
      <c r="AD35" s="121">
        <v>1</v>
      </c>
      <c r="AE35" s="124"/>
      <c r="AF35" s="127">
        <v>2</v>
      </c>
      <c r="AG35" s="54">
        <v>2</v>
      </c>
      <c r="AH35" s="12"/>
      <c r="AI35" s="128"/>
      <c r="AJ35" s="127">
        <v>18</v>
      </c>
      <c r="AK35" s="120">
        <v>10</v>
      </c>
      <c r="AL35" s="113"/>
      <c r="AM35" s="121"/>
      <c r="AN35" s="121">
        <v>8</v>
      </c>
      <c r="AO35" s="121"/>
      <c r="AP35" s="121">
        <v>1</v>
      </c>
      <c r="AQ35" s="122">
        <v>1</v>
      </c>
      <c r="AR35" s="113">
        <v>6</v>
      </c>
      <c r="AS35" s="113"/>
      <c r="AT35" s="113"/>
      <c r="AU35" s="121">
        <v>5</v>
      </c>
      <c r="AV35" s="121"/>
      <c r="AW35" s="121">
        <v>1</v>
      </c>
      <c r="AX35" s="124"/>
      <c r="AY35" s="259">
        <v>2</v>
      </c>
      <c r="AZ35" s="54">
        <v>2</v>
      </c>
      <c r="BA35" s="54"/>
      <c r="BB35" s="12"/>
      <c r="BC35" s="128"/>
      <c r="BD35" s="127">
        <f t="shared" si="0"/>
        <v>17</v>
      </c>
      <c r="BE35" s="120">
        <v>9</v>
      </c>
      <c r="BF35" s="113"/>
      <c r="BG35" s="121">
        <v>5</v>
      </c>
      <c r="BH35" s="121"/>
      <c r="BI35" s="121"/>
      <c r="BJ35" s="121">
        <v>4</v>
      </c>
      <c r="BK35" s="122">
        <f t="shared" si="1"/>
        <v>0</v>
      </c>
      <c r="BL35" s="113">
        <v>6</v>
      </c>
      <c r="BM35" s="113"/>
      <c r="BN35" s="113">
        <v>3</v>
      </c>
      <c r="BO35" s="121">
        <v>1</v>
      </c>
      <c r="BP35" s="121"/>
      <c r="BQ35" s="121">
        <v>2</v>
      </c>
      <c r="BR35" s="115">
        <f t="shared" si="2"/>
        <v>0</v>
      </c>
      <c r="BS35" s="259">
        <v>2</v>
      </c>
      <c r="BT35" s="327"/>
      <c r="BU35" s="327">
        <v>1</v>
      </c>
      <c r="BV35" s="54"/>
      <c r="BW35" s="54"/>
      <c r="BX35" s="12">
        <v>1</v>
      </c>
      <c r="BY35" s="128">
        <f t="shared" si="3"/>
        <v>0</v>
      </c>
      <c r="BZ35" s="127">
        <f t="shared" si="4"/>
        <v>8</v>
      </c>
      <c r="CA35" s="120">
        <v>4</v>
      </c>
      <c r="CB35" s="113"/>
      <c r="CC35" s="121">
        <v>1</v>
      </c>
      <c r="CD35" s="121"/>
      <c r="CE35" s="121"/>
      <c r="CF35" s="121">
        <v>3</v>
      </c>
      <c r="CG35" s="122">
        <f t="shared" si="5"/>
        <v>0</v>
      </c>
      <c r="CH35" s="113">
        <v>3</v>
      </c>
      <c r="CI35" s="113"/>
      <c r="CJ35" s="113">
        <v>1</v>
      </c>
      <c r="CK35" s="121"/>
      <c r="CL35" s="121"/>
      <c r="CM35" s="121">
        <v>2</v>
      </c>
      <c r="CN35" s="115">
        <f t="shared" si="6"/>
        <v>0</v>
      </c>
      <c r="CO35" s="259">
        <v>1</v>
      </c>
      <c r="CP35" s="327"/>
      <c r="CQ35" s="327"/>
      <c r="CR35" s="54"/>
      <c r="CS35" s="54"/>
      <c r="CT35" s="12">
        <v>1</v>
      </c>
      <c r="CU35" s="128">
        <f t="shared" si="7"/>
        <v>0</v>
      </c>
      <c r="CV35" s="127">
        <f t="shared" si="8"/>
        <v>6</v>
      </c>
      <c r="CW35" s="473"/>
      <c r="CX35" s="259">
        <f t="shared" si="10"/>
        <v>11</v>
      </c>
      <c r="CY35" s="434">
        <f t="shared" si="11"/>
        <v>6</v>
      </c>
      <c r="CZ35" s="128">
        <f t="shared" si="12"/>
        <v>3</v>
      </c>
      <c r="DA35" s="476">
        <f t="shared" si="9"/>
        <v>20</v>
      </c>
      <c r="DC35" s="417">
        <v>12</v>
      </c>
      <c r="DD35" s="120">
        <v>6</v>
      </c>
      <c r="DE35" s="510">
        <f t="shared" si="13"/>
        <v>50</v>
      </c>
      <c r="DF35" s="126">
        <v>3</v>
      </c>
      <c r="DG35" s="514">
        <f t="shared" si="14"/>
        <v>25</v>
      </c>
      <c r="DH35" s="113">
        <v>3</v>
      </c>
      <c r="DI35" s="514">
        <f t="shared" si="15"/>
        <v>25</v>
      </c>
      <c r="DJ35" s="537">
        <v>6</v>
      </c>
      <c r="DK35" s="126">
        <v>4</v>
      </c>
      <c r="DL35" s="540">
        <f t="shared" si="16"/>
        <v>66.66666666666667</v>
      </c>
      <c r="DM35" s="113">
        <v>2</v>
      </c>
      <c r="DN35" s="511">
        <f t="shared" si="17"/>
        <v>33.333333333333336</v>
      </c>
      <c r="DO35" s="114"/>
      <c r="DP35" s="535"/>
      <c r="DQ35" s="314">
        <v>2</v>
      </c>
      <c r="DR35" s="258">
        <v>1</v>
      </c>
      <c r="DS35" s="527">
        <f t="shared" si="19"/>
        <v>50</v>
      </c>
      <c r="DT35" s="258">
        <v>1</v>
      </c>
      <c r="DU35" s="125">
        <f t="shared" si="20"/>
        <v>50</v>
      </c>
      <c r="DV35" s="51"/>
      <c r="DW35" s="302"/>
      <c r="DX35" s="285"/>
      <c r="DY35" s="152"/>
    </row>
    <row r="36" spans="1:129" s="3" customFormat="1" ht="12.75">
      <c r="A36" s="51">
        <v>73</v>
      </c>
      <c r="B36" s="108" t="s">
        <v>35</v>
      </c>
      <c r="C36" s="109" t="s">
        <v>2</v>
      </c>
      <c r="D36" s="120">
        <v>12</v>
      </c>
      <c r="E36" s="121">
        <v>10</v>
      </c>
      <c r="F36" s="121"/>
      <c r="G36" s="121">
        <v>1</v>
      </c>
      <c r="H36" s="122">
        <v>1</v>
      </c>
      <c r="I36" s="123">
        <v>6</v>
      </c>
      <c r="J36" s="121">
        <v>5</v>
      </c>
      <c r="K36" s="121">
        <v>1</v>
      </c>
      <c r="L36" s="124"/>
      <c r="M36" s="51">
        <v>2</v>
      </c>
      <c r="N36" s="12">
        <v>2</v>
      </c>
      <c r="O36" s="12"/>
      <c r="P36" s="125"/>
      <c r="Q36" s="47">
        <v>19</v>
      </c>
      <c r="R36" s="126">
        <v>11</v>
      </c>
      <c r="S36" s="113"/>
      <c r="T36" s="121">
        <v>8</v>
      </c>
      <c r="U36" s="121"/>
      <c r="V36" s="121">
        <v>1</v>
      </c>
      <c r="W36" s="121">
        <v>1</v>
      </c>
      <c r="X36" s="122">
        <v>1</v>
      </c>
      <c r="Y36" s="113">
        <v>6</v>
      </c>
      <c r="Z36" s="113"/>
      <c r="AA36" s="113"/>
      <c r="AB36" s="121">
        <v>6</v>
      </c>
      <c r="AC36" s="121"/>
      <c r="AD36" s="121"/>
      <c r="AE36" s="124"/>
      <c r="AF36" s="127">
        <v>2</v>
      </c>
      <c r="AG36" s="54">
        <v>2</v>
      </c>
      <c r="AH36" s="12"/>
      <c r="AI36" s="128"/>
      <c r="AJ36" s="127">
        <v>18</v>
      </c>
      <c r="AK36" s="120">
        <v>10</v>
      </c>
      <c r="AL36" s="113"/>
      <c r="AM36" s="121"/>
      <c r="AN36" s="121">
        <v>9</v>
      </c>
      <c r="AO36" s="121"/>
      <c r="AP36" s="121"/>
      <c r="AQ36" s="122">
        <v>1</v>
      </c>
      <c r="AR36" s="113">
        <v>6</v>
      </c>
      <c r="AS36" s="113"/>
      <c r="AT36" s="113"/>
      <c r="AU36" s="121">
        <v>6</v>
      </c>
      <c r="AV36" s="121"/>
      <c r="AW36" s="121"/>
      <c r="AX36" s="124"/>
      <c r="AY36" s="259">
        <v>2</v>
      </c>
      <c r="AZ36" s="54">
        <v>2</v>
      </c>
      <c r="BA36" s="54"/>
      <c r="BB36" s="12"/>
      <c r="BC36" s="128"/>
      <c r="BD36" s="127">
        <f t="shared" si="0"/>
        <v>17</v>
      </c>
      <c r="BE36" s="120">
        <v>9</v>
      </c>
      <c r="BF36" s="113"/>
      <c r="BG36" s="121">
        <v>8</v>
      </c>
      <c r="BH36" s="121"/>
      <c r="BI36" s="121"/>
      <c r="BJ36" s="121"/>
      <c r="BK36" s="122">
        <f t="shared" si="1"/>
        <v>1</v>
      </c>
      <c r="BL36" s="113">
        <v>6</v>
      </c>
      <c r="BM36" s="113"/>
      <c r="BN36" s="113">
        <v>6</v>
      </c>
      <c r="BO36" s="121"/>
      <c r="BP36" s="121"/>
      <c r="BQ36" s="121"/>
      <c r="BR36" s="115">
        <f t="shared" si="2"/>
        <v>0</v>
      </c>
      <c r="BS36" s="259">
        <v>2</v>
      </c>
      <c r="BT36" s="327"/>
      <c r="BU36" s="327">
        <v>1</v>
      </c>
      <c r="BV36" s="54"/>
      <c r="BW36" s="54"/>
      <c r="BX36" s="12">
        <v>1</v>
      </c>
      <c r="BY36" s="128">
        <f t="shared" si="3"/>
        <v>0</v>
      </c>
      <c r="BZ36" s="127">
        <f t="shared" si="4"/>
        <v>1</v>
      </c>
      <c r="CA36" s="120"/>
      <c r="CB36" s="113"/>
      <c r="CC36" s="121"/>
      <c r="CD36" s="121"/>
      <c r="CE36" s="121"/>
      <c r="CF36" s="121"/>
      <c r="CG36" s="122">
        <f t="shared" si="5"/>
        <v>0</v>
      </c>
      <c r="CH36" s="113"/>
      <c r="CI36" s="113"/>
      <c r="CJ36" s="113"/>
      <c r="CK36" s="121"/>
      <c r="CL36" s="121"/>
      <c r="CM36" s="121"/>
      <c r="CN36" s="115">
        <f t="shared" si="6"/>
        <v>0</v>
      </c>
      <c r="CO36" s="259">
        <v>1</v>
      </c>
      <c r="CP36" s="327"/>
      <c r="CQ36" s="327">
        <v>1</v>
      </c>
      <c r="CR36" s="54"/>
      <c r="CS36" s="54"/>
      <c r="CT36" s="12"/>
      <c r="CU36" s="128">
        <f t="shared" si="7"/>
        <v>0</v>
      </c>
      <c r="CV36" s="127">
        <f t="shared" si="8"/>
        <v>0</v>
      </c>
      <c r="CW36" s="473"/>
      <c r="CX36" s="259">
        <f t="shared" si="10"/>
        <v>16</v>
      </c>
      <c r="CY36" s="434">
        <f t="shared" si="11"/>
        <v>0</v>
      </c>
      <c r="CZ36" s="128">
        <f t="shared" si="12"/>
        <v>4</v>
      </c>
      <c r="DA36" s="476">
        <f t="shared" si="9"/>
        <v>20</v>
      </c>
      <c r="DC36" s="417">
        <v>12</v>
      </c>
      <c r="DD36" s="120">
        <v>8</v>
      </c>
      <c r="DE36" s="510">
        <f t="shared" si="13"/>
        <v>66.66666666666667</v>
      </c>
      <c r="DF36" s="126"/>
      <c r="DG36" s="514">
        <f t="shared" si="14"/>
        <v>0</v>
      </c>
      <c r="DH36" s="113">
        <v>4</v>
      </c>
      <c r="DI36" s="514">
        <f t="shared" si="15"/>
        <v>33.333333333333336</v>
      </c>
      <c r="DJ36" s="537">
        <v>6</v>
      </c>
      <c r="DK36" s="126">
        <v>6</v>
      </c>
      <c r="DL36" s="540">
        <f t="shared" si="16"/>
        <v>100</v>
      </c>
      <c r="DM36" s="113"/>
      <c r="DN36" s="511"/>
      <c r="DO36" s="114"/>
      <c r="DP36" s="535"/>
      <c r="DQ36" s="314">
        <v>2</v>
      </c>
      <c r="DR36" s="258">
        <v>2</v>
      </c>
      <c r="DS36" s="527">
        <f t="shared" si="19"/>
        <v>100</v>
      </c>
      <c r="DT36" s="258"/>
      <c r="DU36" s="125"/>
      <c r="DV36" s="51"/>
      <c r="DW36" s="302"/>
      <c r="DX36" s="285"/>
      <c r="DY36" s="152"/>
    </row>
    <row r="37" spans="1:129" s="3" customFormat="1" ht="12.75">
      <c r="A37" s="51">
        <v>86</v>
      </c>
      <c r="B37" s="108" t="s">
        <v>84</v>
      </c>
      <c r="C37" s="109" t="s">
        <v>1</v>
      </c>
      <c r="D37" s="120">
        <v>36</v>
      </c>
      <c r="E37" s="121">
        <v>28</v>
      </c>
      <c r="F37" s="121"/>
      <c r="G37" s="121">
        <v>5</v>
      </c>
      <c r="H37" s="122">
        <v>3</v>
      </c>
      <c r="I37" s="123">
        <v>20</v>
      </c>
      <c r="J37" s="121">
        <v>16</v>
      </c>
      <c r="K37" s="121">
        <v>4</v>
      </c>
      <c r="L37" s="124"/>
      <c r="M37" s="51">
        <v>4</v>
      </c>
      <c r="N37" s="12">
        <v>1</v>
      </c>
      <c r="O37" s="12">
        <v>2</v>
      </c>
      <c r="P37" s="128">
        <v>1</v>
      </c>
      <c r="Q37" s="47">
        <v>56</v>
      </c>
      <c r="R37" s="126">
        <v>33</v>
      </c>
      <c r="S37" s="113"/>
      <c r="T37" s="121">
        <v>16</v>
      </c>
      <c r="U37" s="121"/>
      <c r="V37" s="121"/>
      <c r="W37" s="121">
        <v>12</v>
      </c>
      <c r="X37" s="122">
        <v>5</v>
      </c>
      <c r="Y37" s="113">
        <v>20</v>
      </c>
      <c r="Z37" s="113"/>
      <c r="AA37" s="113"/>
      <c r="AB37" s="121">
        <v>10</v>
      </c>
      <c r="AC37" s="121"/>
      <c r="AD37" s="121">
        <v>7</v>
      </c>
      <c r="AE37" s="124">
        <v>3</v>
      </c>
      <c r="AF37" s="127">
        <v>3</v>
      </c>
      <c r="AG37" s="54">
        <v>1</v>
      </c>
      <c r="AH37" s="12">
        <v>2</v>
      </c>
      <c r="AI37" s="128"/>
      <c r="AJ37" s="127">
        <v>48</v>
      </c>
      <c r="AK37" s="120">
        <v>28</v>
      </c>
      <c r="AL37" s="113"/>
      <c r="AM37" s="121"/>
      <c r="AN37" s="121">
        <v>21</v>
      </c>
      <c r="AO37" s="121"/>
      <c r="AP37" s="121">
        <v>5</v>
      </c>
      <c r="AQ37" s="122">
        <v>2</v>
      </c>
      <c r="AR37" s="113">
        <v>17</v>
      </c>
      <c r="AS37" s="113">
        <v>1</v>
      </c>
      <c r="AT37" s="113"/>
      <c r="AU37" s="121">
        <v>11</v>
      </c>
      <c r="AV37" s="121"/>
      <c r="AW37" s="121">
        <v>4</v>
      </c>
      <c r="AX37" s="124">
        <v>2</v>
      </c>
      <c r="AY37" s="259">
        <v>3</v>
      </c>
      <c r="AZ37" s="54">
        <v>1</v>
      </c>
      <c r="BA37" s="54"/>
      <c r="BB37" s="12">
        <v>2</v>
      </c>
      <c r="BC37" s="128"/>
      <c r="BD37" s="127">
        <f t="shared" si="0"/>
        <v>45</v>
      </c>
      <c r="BE37" s="120">
        <v>26</v>
      </c>
      <c r="BF37" s="113"/>
      <c r="BG37" s="121">
        <v>14</v>
      </c>
      <c r="BH37" s="121">
        <v>9</v>
      </c>
      <c r="BI37" s="121"/>
      <c r="BJ37" s="121">
        <v>2</v>
      </c>
      <c r="BK37" s="122">
        <f t="shared" si="1"/>
        <v>1</v>
      </c>
      <c r="BL37" s="113">
        <v>16</v>
      </c>
      <c r="BM37" s="113"/>
      <c r="BN37" s="113">
        <v>6</v>
      </c>
      <c r="BO37" s="121">
        <v>4</v>
      </c>
      <c r="BP37" s="121"/>
      <c r="BQ37" s="121">
        <v>4</v>
      </c>
      <c r="BR37" s="115">
        <f t="shared" si="2"/>
        <v>2</v>
      </c>
      <c r="BS37" s="259">
        <v>3</v>
      </c>
      <c r="BT37" s="327"/>
      <c r="BU37" s="327"/>
      <c r="BV37" s="54">
        <v>1</v>
      </c>
      <c r="BW37" s="54"/>
      <c r="BX37" s="12">
        <v>1</v>
      </c>
      <c r="BY37" s="128">
        <f t="shared" si="3"/>
        <v>1</v>
      </c>
      <c r="BZ37" s="127">
        <f t="shared" si="4"/>
        <v>21</v>
      </c>
      <c r="CA37" s="120">
        <v>11</v>
      </c>
      <c r="CB37" s="113"/>
      <c r="CC37" s="121">
        <v>4</v>
      </c>
      <c r="CD37" s="121">
        <v>2</v>
      </c>
      <c r="CE37" s="121"/>
      <c r="CF37" s="121">
        <v>5</v>
      </c>
      <c r="CG37" s="122">
        <f t="shared" si="5"/>
        <v>0</v>
      </c>
      <c r="CH37" s="113">
        <v>8</v>
      </c>
      <c r="CI37" s="113"/>
      <c r="CJ37" s="113">
        <v>4</v>
      </c>
      <c r="CK37" s="121">
        <v>1</v>
      </c>
      <c r="CL37" s="121">
        <v>2</v>
      </c>
      <c r="CM37" s="121"/>
      <c r="CN37" s="115">
        <f t="shared" si="6"/>
        <v>1</v>
      </c>
      <c r="CO37" s="259">
        <v>2</v>
      </c>
      <c r="CP37" s="327"/>
      <c r="CQ37" s="327">
        <v>1</v>
      </c>
      <c r="CR37" s="54"/>
      <c r="CS37" s="54"/>
      <c r="CT37" s="12"/>
      <c r="CU37" s="128">
        <f t="shared" si="7"/>
        <v>1</v>
      </c>
      <c r="CV37" s="127">
        <f t="shared" si="8"/>
        <v>10</v>
      </c>
      <c r="CW37" s="473"/>
      <c r="CX37" s="259">
        <f t="shared" si="10"/>
        <v>29</v>
      </c>
      <c r="CY37" s="434">
        <f t="shared" si="11"/>
        <v>10</v>
      </c>
      <c r="CZ37" s="128">
        <f t="shared" si="12"/>
        <v>21</v>
      </c>
      <c r="DA37" s="476">
        <f t="shared" si="9"/>
        <v>60</v>
      </c>
      <c r="DC37" s="417">
        <v>36</v>
      </c>
      <c r="DD37" s="120">
        <v>18</v>
      </c>
      <c r="DE37" s="510">
        <f t="shared" si="13"/>
        <v>50</v>
      </c>
      <c r="DF37" s="126">
        <v>7</v>
      </c>
      <c r="DG37" s="514">
        <f t="shared" si="14"/>
        <v>19.444444444444443</v>
      </c>
      <c r="DH37" s="113">
        <v>11</v>
      </c>
      <c r="DI37" s="514">
        <f t="shared" si="15"/>
        <v>30.555555555555557</v>
      </c>
      <c r="DJ37" s="537">
        <v>20</v>
      </c>
      <c r="DK37" s="126">
        <v>10</v>
      </c>
      <c r="DL37" s="540">
        <f t="shared" si="16"/>
        <v>50</v>
      </c>
      <c r="DM37" s="113">
        <v>3</v>
      </c>
      <c r="DN37" s="511">
        <f t="shared" si="17"/>
        <v>15</v>
      </c>
      <c r="DO37" s="114">
        <v>7</v>
      </c>
      <c r="DP37" s="535">
        <f t="shared" si="18"/>
        <v>35</v>
      </c>
      <c r="DQ37" s="314">
        <v>4</v>
      </c>
      <c r="DR37" s="258">
        <v>1</v>
      </c>
      <c r="DS37" s="527">
        <f t="shared" si="19"/>
        <v>25</v>
      </c>
      <c r="DT37" s="258"/>
      <c r="DU37" s="125"/>
      <c r="DV37" s="51">
        <v>3</v>
      </c>
      <c r="DW37" s="302">
        <f t="shared" si="21"/>
        <v>75</v>
      </c>
      <c r="DX37" s="285"/>
      <c r="DY37" s="152"/>
    </row>
    <row r="38" spans="1:129" s="3" customFormat="1" ht="12.75">
      <c r="A38" s="51">
        <v>87</v>
      </c>
      <c r="B38" s="108" t="s">
        <v>85</v>
      </c>
      <c r="C38" s="109" t="s">
        <v>2</v>
      </c>
      <c r="D38" s="120">
        <v>36</v>
      </c>
      <c r="E38" s="121">
        <v>23</v>
      </c>
      <c r="F38" s="121"/>
      <c r="G38" s="121">
        <v>10</v>
      </c>
      <c r="H38" s="122">
        <v>3</v>
      </c>
      <c r="I38" s="123">
        <v>14</v>
      </c>
      <c r="J38" s="121">
        <v>6</v>
      </c>
      <c r="K38" s="121">
        <v>6</v>
      </c>
      <c r="L38" s="124">
        <v>2</v>
      </c>
      <c r="M38" s="51">
        <v>10</v>
      </c>
      <c r="N38" s="12">
        <v>2</v>
      </c>
      <c r="O38" s="12">
        <v>7</v>
      </c>
      <c r="P38" s="128">
        <v>1</v>
      </c>
      <c r="Q38" s="47">
        <v>54</v>
      </c>
      <c r="R38" s="126">
        <v>33</v>
      </c>
      <c r="S38" s="113"/>
      <c r="T38" s="121">
        <v>24</v>
      </c>
      <c r="U38" s="121"/>
      <c r="V38" s="121">
        <v>1</v>
      </c>
      <c r="W38" s="121">
        <v>6</v>
      </c>
      <c r="X38" s="122">
        <v>2</v>
      </c>
      <c r="Y38" s="113">
        <v>12</v>
      </c>
      <c r="Z38" s="113"/>
      <c r="AA38" s="113"/>
      <c r="AB38" s="121">
        <v>8</v>
      </c>
      <c r="AC38" s="121"/>
      <c r="AD38" s="121">
        <v>4</v>
      </c>
      <c r="AE38" s="124"/>
      <c r="AF38" s="127">
        <v>9</v>
      </c>
      <c r="AG38" s="54">
        <v>5</v>
      </c>
      <c r="AH38" s="12">
        <v>3</v>
      </c>
      <c r="AI38" s="128">
        <v>1</v>
      </c>
      <c r="AJ38" s="127">
        <v>51</v>
      </c>
      <c r="AK38" s="120">
        <v>31</v>
      </c>
      <c r="AL38" s="113"/>
      <c r="AM38" s="121"/>
      <c r="AN38" s="121">
        <v>20</v>
      </c>
      <c r="AO38" s="121"/>
      <c r="AP38" s="121">
        <v>6</v>
      </c>
      <c r="AQ38" s="122">
        <v>5</v>
      </c>
      <c r="AR38" s="113">
        <v>12</v>
      </c>
      <c r="AS38" s="113"/>
      <c r="AT38" s="113"/>
      <c r="AU38" s="121">
        <v>9</v>
      </c>
      <c r="AV38" s="121"/>
      <c r="AW38" s="121">
        <v>1</v>
      </c>
      <c r="AX38" s="124">
        <v>2</v>
      </c>
      <c r="AY38" s="259">
        <v>8</v>
      </c>
      <c r="AZ38" s="54">
        <v>2</v>
      </c>
      <c r="BA38" s="54"/>
      <c r="BB38" s="12">
        <v>3</v>
      </c>
      <c r="BC38" s="128">
        <v>3</v>
      </c>
      <c r="BD38" s="127">
        <f t="shared" si="0"/>
        <v>41</v>
      </c>
      <c r="BE38" s="120">
        <v>26</v>
      </c>
      <c r="BF38" s="113"/>
      <c r="BG38" s="121">
        <v>12</v>
      </c>
      <c r="BH38" s="121">
        <v>7</v>
      </c>
      <c r="BI38" s="121"/>
      <c r="BJ38" s="121">
        <v>5</v>
      </c>
      <c r="BK38" s="122">
        <f t="shared" si="1"/>
        <v>2</v>
      </c>
      <c r="BL38" s="113">
        <v>10</v>
      </c>
      <c r="BM38" s="113"/>
      <c r="BN38" s="113">
        <v>3</v>
      </c>
      <c r="BO38" s="121">
        <v>4</v>
      </c>
      <c r="BP38" s="121"/>
      <c r="BQ38" s="121">
        <v>2</v>
      </c>
      <c r="BR38" s="115">
        <f t="shared" si="2"/>
        <v>1</v>
      </c>
      <c r="BS38" s="259">
        <v>5</v>
      </c>
      <c r="BT38" s="327"/>
      <c r="BU38" s="327"/>
      <c r="BV38" s="54">
        <v>2</v>
      </c>
      <c r="BW38" s="54"/>
      <c r="BX38" s="12">
        <v>1</v>
      </c>
      <c r="BY38" s="128">
        <f t="shared" si="3"/>
        <v>2</v>
      </c>
      <c r="BZ38" s="127">
        <f t="shared" si="4"/>
        <v>21</v>
      </c>
      <c r="CA38" s="120">
        <v>12</v>
      </c>
      <c r="CB38" s="113"/>
      <c r="CC38" s="121">
        <v>3</v>
      </c>
      <c r="CD38" s="121">
        <v>3</v>
      </c>
      <c r="CE38" s="121"/>
      <c r="CF38" s="121">
        <v>5</v>
      </c>
      <c r="CG38" s="122">
        <f t="shared" si="5"/>
        <v>1</v>
      </c>
      <c r="CH38" s="113">
        <v>6</v>
      </c>
      <c r="CI38" s="113"/>
      <c r="CJ38" s="113">
        <v>1</v>
      </c>
      <c r="CK38" s="121">
        <v>3</v>
      </c>
      <c r="CL38" s="121"/>
      <c r="CM38" s="121">
        <v>2</v>
      </c>
      <c r="CN38" s="115">
        <f t="shared" si="6"/>
        <v>0</v>
      </c>
      <c r="CO38" s="259">
        <v>3</v>
      </c>
      <c r="CP38" s="327"/>
      <c r="CQ38" s="327">
        <v>1</v>
      </c>
      <c r="CR38" s="54">
        <v>2</v>
      </c>
      <c r="CS38" s="54"/>
      <c r="CT38" s="12"/>
      <c r="CU38" s="128">
        <f t="shared" si="7"/>
        <v>0</v>
      </c>
      <c r="CV38" s="127">
        <f t="shared" si="8"/>
        <v>15</v>
      </c>
      <c r="CW38" s="473"/>
      <c r="CX38" s="259">
        <f t="shared" si="10"/>
        <v>20</v>
      </c>
      <c r="CY38" s="434">
        <f t="shared" si="11"/>
        <v>15</v>
      </c>
      <c r="CZ38" s="128">
        <f t="shared" si="12"/>
        <v>25</v>
      </c>
      <c r="DA38" s="476">
        <f t="shared" si="9"/>
        <v>60</v>
      </c>
      <c r="DC38" s="417">
        <v>36</v>
      </c>
      <c r="DD38" s="120">
        <v>15</v>
      </c>
      <c r="DE38" s="510">
        <f t="shared" si="13"/>
        <v>41.666666666666664</v>
      </c>
      <c r="DF38" s="126">
        <v>8</v>
      </c>
      <c r="DG38" s="514">
        <f t="shared" si="14"/>
        <v>22.22222222222222</v>
      </c>
      <c r="DH38" s="113">
        <v>13</v>
      </c>
      <c r="DI38" s="514">
        <f t="shared" si="15"/>
        <v>36.111111111111114</v>
      </c>
      <c r="DJ38" s="537">
        <v>14</v>
      </c>
      <c r="DK38" s="126">
        <v>4</v>
      </c>
      <c r="DL38" s="540">
        <f t="shared" si="16"/>
        <v>28.571428571428573</v>
      </c>
      <c r="DM38" s="113">
        <v>5</v>
      </c>
      <c r="DN38" s="511">
        <f t="shared" si="17"/>
        <v>35.714285714285715</v>
      </c>
      <c r="DO38" s="114">
        <v>5</v>
      </c>
      <c r="DP38" s="535">
        <f t="shared" si="18"/>
        <v>35.714285714285715</v>
      </c>
      <c r="DQ38" s="314">
        <v>10</v>
      </c>
      <c r="DR38" s="258">
        <v>1</v>
      </c>
      <c r="DS38" s="527">
        <f t="shared" si="19"/>
        <v>10</v>
      </c>
      <c r="DT38" s="258">
        <v>2</v>
      </c>
      <c r="DU38" s="125">
        <f t="shared" si="20"/>
        <v>20</v>
      </c>
      <c r="DV38" s="51">
        <v>7</v>
      </c>
      <c r="DW38" s="302">
        <f t="shared" si="21"/>
        <v>70</v>
      </c>
      <c r="DX38" s="285"/>
      <c r="DY38" s="152"/>
    </row>
    <row r="39" spans="1:129" s="3" customFormat="1" ht="12.75">
      <c r="A39" s="51">
        <v>20</v>
      </c>
      <c r="B39" s="108" t="s">
        <v>37</v>
      </c>
      <c r="C39" s="109" t="s">
        <v>1</v>
      </c>
      <c r="D39" s="120">
        <v>18</v>
      </c>
      <c r="E39" s="121">
        <v>17</v>
      </c>
      <c r="F39" s="121"/>
      <c r="G39" s="121"/>
      <c r="H39" s="122">
        <v>1</v>
      </c>
      <c r="I39" s="123">
        <v>8</v>
      </c>
      <c r="J39" s="121">
        <v>7</v>
      </c>
      <c r="K39" s="121">
        <v>1</v>
      </c>
      <c r="L39" s="124"/>
      <c r="M39" s="51">
        <v>4</v>
      </c>
      <c r="N39" s="12">
        <v>2</v>
      </c>
      <c r="O39" s="12">
        <v>2</v>
      </c>
      <c r="P39" s="125"/>
      <c r="Q39" s="47">
        <v>29</v>
      </c>
      <c r="R39" s="126">
        <v>17</v>
      </c>
      <c r="S39" s="113"/>
      <c r="T39" s="121">
        <v>16</v>
      </c>
      <c r="U39" s="121"/>
      <c r="V39" s="121"/>
      <c r="W39" s="121">
        <v>1</v>
      </c>
      <c r="X39" s="122"/>
      <c r="Y39" s="113">
        <v>8</v>
      </c>
      <c r="Z39" s="113"/>
      <c r="AA39" s="113"/>
      <c r="AB39" s="121">
        <v>6</v>
      </c>
      <c r="AC39" s="121"/>
      <c r="AD39" s="121">
        <v>2</v>
      </c>
      <c r="AE39" s="124"/>
      <c r="AF39" s="127">
        <v>4</v>
      </c>
      <c r="AG39" s="54">
        <v>2</v>
      </c>
      <c r="AH39" s="12">
        <v>2</v>
      </c>
      <c r="AI39" s="128"/>
      <c r="AJ39" s="127">
        <v>29</v>
      </c>
      <c r="AK39" s="120">
        <v>17</v>
      </c>
      <c r="AL39" s="113"/>
      <c r="AM39" s="121"/>
      <c r="AN39" s="121">
        <v>16</v>
      </c>
      <c r="AO39" s="121"/>
      <c r="AP39" s="121"/>
      <c r="AQ39" s="122">
        <v>1</v>
      </c>
      <c r="AR39" s="113">
        <v>8</v>
      </c>
      <c r="AS39" s="113"/>
      <c r="AT39" s="113"/>
      <c r="AU39" s="121">
        <v>5</v>
      </c>
      <c r="AV39" s="121"/>
      <c r="AW39" s="121">
        <v>1</v>
      </c>
      <c r="AX39" s="124">
        <v>2</v>
      </c>
      <c r="AY39" s="259">
        <v>4</v>
      </c>
      <c r="AZ39" s="54">
        <v>2</v>
      </c>
      <c r="BA39" s="54"/>
      <c r="BB39" s="12"/>
      <c r="BC39" s="128">
        <v>2</v>
      </c>
      <c r="BD39" s="127">
        <f t="shared" si="0"/>
        <v>24</v>
      </c>
      <c r="BE39" s="120">
        <v>16</v>
      </c>
      <c r="BF39" s="113"/>
      <c r="BG39" s="121">
        <v>15</v>
      </c>
      <c r="BH39" s="121"/>
      <c r="BI39" s="121"/>
      <c r="BJ39" s="121">
        <v>1</v>
      </c>
      <c r="BK39" s="122">
        <f t="shared" si="1"/>
        <v>0</v>
      </c>
      <c r="BL39" s="113">
        <v>6</v>
      </c>
      <c r="BM39" s="113"/>
      <c r="BN39" s="113">
        <v>5</v>
      </c>
      <c r="BO39" s="121"/>
      <c r="BP39" s="121"/>
      <c r="BQ39" s="121"/>
      <c r="BR39" s="115">
        <f t="shared" si="2"/>
        <v>1</v>
      </c>
      <c r="BS39" s="259">
        <v>2</v>
      </c>
      <c r="BT39" s="327">
        <v>1</v>
      </c>
      <c r="BU39" s="327">
        <v>1</v>
      </c>
      <c r="BV39" s="54"/>
      <c r="BW39" s="54"/>
      <c r="BX39" s="12">
        <v>1</v>
      </c>
      <c r="BY39" s="128">
        <f t="shared" si="3"/>
        <v>0</v>
      </c>
      <c r="BZ39" s="127">
        <f t="shared" si="4"/>
        <v>3</v>
      </c>
      <c r="CA39" s="120">
        <v>1</v>
      </c>
      <c r="CB39" s="113"/>
      <c r="CC39" s="121"/>
      <c r="CD39" s="121"/>
      <c r="CE39" s="121"/>
      <c r="CF39" s="121">
        <v>1</v>
      </c>
      <c r="CG39" s="122">
        <f t="shared" si="5"/>
        <v>0</v>
      </c>
      <c r="CH39" s="113"/>
      <c r="CI39" s="113"/>
      <c r="CJ39" s="113"/>
      <c r="CK39" s="121"/>
      <c r="CL39" s="121"/>
      <c r="CM39" s="121"/>
      <c r="CN39" s="115">
        <f t="shared" si="6"/>
        <v>0</v>
      </c>
      <c r="CO39" s="259">
        <v>2</v>
      </c>
      <c r="CP39" s="327"/>
      <c r="CQ39" s="327"/>
      <c r="CR39" s="54"/>
      <c r="CS39" s="54"/>
      <c r="CT39" s="12">
        <v>1</v>
      </c>
      <c r="CU39" s="128">
        <f t="shared" si="7"/>
        <v>1</v>
      </c>
      <c r="CV39" s="127">
        <f t="shared" si="8"/>
        <v>2</v>
      </c>
      <c r="CW39" s="473"/>
      <c r="CX39" s="259">
        <f t="shared" si="10"/>
        <v>21</v>
      </c>
      <c r="CY39" s="434">
        <f t="shared" si="11"/>
        <v>2</v>
      </c>
      <c r="CZ39" s="128">
        <f t="shared" si="12"/>
        <v>7</v>
      </c>
      <c r="DA39" s="476">
        <f t="shared" si="9"/>
        <v>30</v>
      </c>
      <c r="DC39" s="417">
        <v>18</v>
      </c>
      <c r="DD39" s="120">
        <v>15</v>
      </c>
      <c r="DE39" s="510">
        <f t="shared" si="13"/>
        <v>83.33333333333333</v>
      </c>
      <c r="DF39" s="126">
        <v>1</v>
      </c>
      <c r="DG39" s="514">
        <f t="shared" si="14"/>
        <v>5.555555555555555</v>
      </c>
      <c r="DH39" s="113">
        <v>2</v>
      </c>
      <c r="DI39" s="514">
        <f t="shared" si="15"/>
        <v>11.11111111111111</v>
      </c>
      <c r="DJ39" s="537">
        <v>8</v>
      </c>
      <c r="DK39" s="126">
        <v>5</v>
      </c>
      <c r="DL39" s="540">
        <f t="shared" si="16"/>
        <v>62.5</v>
      </c>
      <c r="DM39" s="113"/>
      <c r="DN39" s="511"/>
      <c r="DO39" s="114">
        <v>3</v>
      </c>
      <c r="DP39" s="535">
        <f t="shared" si="18"/>
        <v>37.5</v>
      </c>
      <c r="DQ39" s="314">
        <v>4</v>
      </c>
      <c r="DR39" s="258">
        <v>1</v>
      </c>
      <c r="DS39" s="527">
        <f t="shared" si="19"/>
        <v>25</v>
      </c>
      <c r="DT39" s="258">
        <v>1</v>
      </c>
      <c r="DU39" s="125">
        <f t="shared" si="20"/>
        <v>25</v>
      </c>
      <c r="DV39" s="51">
        <v>2</v>
      </c>
      <c r="DW39" s="302">
        <f t="shared" si="21"/>
        <v>50</v>
      </c>
      <c r="DX39" s="285"/>
      <c r="DY39" s="152"/>
    </row>
    <row r="40" spans="1:129" s="3" customFormat="1" ht="12.75">
      <c r="A40" s="51">
        <v>37</v>
      </c>
      <c r="B40" s="108" t="s">
        <v>38</v>
      </c>
      <c r="C40" s="109" t="s">
        <v>2</v>
      </c>
      <c r="D40" s="120">
        <v>18</v>
      </c>
      <c r="E40" s="121">
        <v>15</v>
      </c>
      <c r="F40" s="121"/>
      <c r="G40" s="121">
        <v>3</v>
      </c>
      <c r="H40" s="122"/>
      <c r="I40" s="123">
        <v>6</v>
      </c>
      <c r="J40" s="121">
        <v>5</v>
      </c>
      <c r="K40" s="121">
        <v>1</v>
      </c>
      <c r="L40" s="124"/>
      <c r="M40" s="51">
        <v>6</v>
      </c>
      <c r="N40" s="12">
        <v>5</v>
      </c>
      <c r="O40" s="12">
        <v>1</v>
      </c>
      <c r="P40" s="125"/>
      <c r="Q40" s="47">
        <v>30</v>
      </c>
      <c r="R40" s="126">
        <v>18</v>
      </c>
      <c r="S40" s="113"/>
      <c r="T40" s="121">
        <v>16</v>
      </c>
      <c r="U40" s="121"/>
      <c r="V40" s="121"/>
      <c r="W40" s="121">
        <v>1</v>
      </c>
      <c r="X40" s="122">
        <v>1</v>
      </c>
      <c r="Y40" s="113">
        <v>6</v>
      </c>
      <c r="Z40" s="113"/>
      <c r="AA40" s="113"/>
      <c r="AB40" s="121">
        <v>5</v>
      </c>
      <c r="AC40" s="121"/>
      <c r="AD40" s="121"/>
      <c r="AE40" s="124">
        <v>1</v>
      </c>
      <c r="AF40" s="127">
        <v>6</v>
      </c>
      <c r="AG40" s="54">
        <v>5</v>
      </c>
      <c r="AH40" s="12">
        <v>1</v>
      </c>
      <c r="AI40" s="128"/>
      <c r="AJ40" s="127">
        <v>28</v>
      </c>
      <c r="AK40" s="120">
        <v>17</v>
      </c>
      <c r="AL40" s="113"/>
      <c r="AM40" s="121"/>
      <c r="AN40" s="121">
        <v>16</v>
      </c>
      <c r="AO40" s="121"/>
      <c r="AP40" s="121">
        <v>1</v>
      </c>
      <c r="AQ40" s="122"/>
      <c r="AR40" s="113">
        <v>5</v>
      </c>
      <c r="AS40" s="113"/>
      <c r="AT40" s="113"/>
      <c r="AU40" s="121">
        <v>5</v>
      </c>
      <c r="AV40" s="121"/>
      <c r="AW40" s="121"/>
      <c r="AX40" s="124"/>
      <c r="AY40" s="259">
        <v>6</v>
      </c>
      <c r="AZ40" s="54">
        <v>4</v>
      </c>
      <c r="BA40" s="54"/>
      <c r="BB40" s="12">
        <v>2</v>
      </c>
      <c r="BC40" s="128"/>
      <c r="BD40" s="127">
        <f t="shared" si="0"/>
        <v>28</v>
      </c>
      <c r="BE40" s="120">
        <v>17</v>
      </c>
      <c r="BF40" s="113"/>
      <c r="BG40" s="121">
        <v>10</v>
      </c>
      <c r="BH40" s="121"/>
      <c r="BI40" s="121"/>
      <c r="BJ40" s="121">
        <v>6</v>
      </c>
      <c r="BK40" s="122">
        <f t="shared" si="1"/>
        <v>1</v>
      </c>
      <c r="BL40" s="113">
        <v>5</v>
      </c>
      <c r="BM40" s="113"/>
      <c r="BN40" s="113">
        <v>4</v>
      </c>
      <c r="BO40" s="121"/>
      <c r="BP40" s="121"/>
      <c r="BQ40" s="121">
        <v>1</v>
      </c>
      <c r="BR40" s="115">
        <f t="shared" si="2"/>
        <v>0</v>
      </c>
      <c r="BS40" s="259">
        <v>6</v>
      </c>
      <c r="BT40" s="327"/>
      <c r="BU40" s="327">
        <v>3</v>
      </c>
      <c r="BV40" s="54"/>
      <c r="BW40" s="54"/>
      <c r="BX40" s="12">
        <v>1</v>
      </c>
      <c r="BY40" s="128">
        <f t="shared" si="3"/>
        <v>2</v>
      </c>
      <c r="BZ40" s="127">
        <f t="shared" si="4"/>
        <v>8</v>
      </c>
      <c r="CA40" s="120">
        <v>6</v>
      </c>
      <c r="CB40" s="113"/>
      <c r="CC40" s="121">
        <v>2</v>
      </c>
      <c r="CD40" s="121"/>
      <c r="CE40" s="121"/>
      <c r="CF40" s="121">
        <v>2</v>
      </c>
      <c r="CG40" s="122">
        <f t="shared" si="5"/>
        <v>2</v>
      </c>
      <c r="CH40" s="113">
        <v>1</v>
      </c>
      <c r="CI40" s="113"/>
      <c r="CJ40" s="113"/>
      <c r="CK40" s="121"/>
      <c r="CL40" s="121"/>
      <c r="CM40" s="121">
        <v>1</v>
      </c>
      <c r="CN40" s="115">
        <f t="shared" si="6"/>
        <v>0</v>
      </c>
      <c r="CO40" s="259">
        <v>1</v>
      </c>
      <c r="CP40" s="327"/>
      <c r="CQ40" s="327"/>
      <c r="CR40" s="54"/>
      <c r="CS40" s="54"/>
      <c r="CT40" s="12">
        <v>1</v>
      </c>
      <c r="CU40" s="128">
        <f t="shared" si="7"/>
        <v>0</v>
      </c>
      <c r="CV40" s="127">
        <f t="shared" si="8"/>
        <v>4</v>
      </c>
      <c r="CW40" s="473"/>
      <c r="CX40" s="259">
        <f t="shared" si="10"/>
        <v>19</v>
      </c>
      <c r="CY40" s="434">
        <f t="shared" si="11"/>
        <v>4</v>
      </c>
      <c r="CZ40" s="128">
        <f t="shared" si="12"/>
        <v>7</v>
      </c>
      <c r="DA40" s="476">
        <f t="shared" si="9"/>
        <v>30</v>
      </c>
      <c r="DC40" s="417">
        <v>18</v>
      </c>
      <c r="DD40" s="120">
        <v>12</v>
      </c>
      <c r="DE40" s="510">
        <f t="shared" si="13"/>
        <v>66.66666666666667</v>
      </c>
      <c r="DF40" s="126">
        <v>2</v>
      </c>
      <c r="DG40" s="514">
        <f t="shared" si="14"/>
        <v>11.11111111111111</v>
      </c>
      <c r="DH40" s="113">
        <v>4</v>
      </c>
      <c r="DI40" s="514">
        <f t="shared" si="15"/>
        <v>22.22222222222222</v>
      </c>
      <c r="DJ40" s="537">
        <v>6</v>
      </c>
      <c r="DK40" s="126">
        <v>4</v>
      </c>
      <c r="DL40" s="540">
        <f t="shared" si="16"/>
        <v>66.66666666666667</v>
      </c>
      <c r="DM40" s="113">
        <v>1</v>
      </c>
      <c r="DN40" s="511">
        <f t="shared" si="17"/>
        <v>16.666666666666668</v>
      </c>
      <c r="DO40" s="114">
        <v>1</v>
      </c>
      <c r="DP40" s="535">
        <f t="shared" si="18"/>
        <v>16.666666666666668</v>
      </c>
      <c r="DQ40" s="314">
        <v>6</v>
      </c>
      <c r="DR40" s="258">
        <v>3</v>
      </c>
      <c r="DS40" s="527">
        <f t="shared" si="19"/>
        <v>50</v>
      </c>
      <c r="DT40" s="258">
        <v>1</v>
      </c>
      <c r="DU40" s="125">
        <f t="shared" si="20"/>
        <v>16.666666666666668</v>
      </c>
      <c r="DV40" s="51">
        <v>2</v>
      </c>
      <c r="DW40" s="302">
        <f t="shared" si="21"/>
        <v>33.333333333333336</v>
      </c>
      <c r="DX40" s="285"/>
      <c r="DY40" s="152"/>
    </row>
    <row r="41" spans="1:129" s="3" customFormat="1" ht="12.75">
      <c r="A41" s="51">
        <v>75</v>
      </c>
      <c r="B41" s="108" t="s">
        <v>39</v>
      </c>
      <c r="C41" s="109" t="s">
        <v>3</v>
      </c>
      <c r="D41" s="120">
        <v>36</v>
      </c>
      <c r="E41" s="121">
        <v>35</v>
      </c>
      <c r="F41" s="121"/>
      <c r="G41" s="121"/>
      <c r="H41" s="122">
        <v>1</v>
      </c>
      <c r="I41" s="123">
        <v>18</v>
      </c>
      <c r="J41" s="121">
        <v>17</v>
      </c>
      <c r="K41" s="121"/>
      <c r="L41" s="124">
        <v>1</v>
      </c>
      <c r="M41" s="51">
        <v>6</v>
      </c>
      <c r="N41" s="12">
        <v>6</v>
      </c>
      <c r="O41" s="12"/>
      <c r="P41" s="125"/>
      <c r="Q41" s="47">
        <v>58</v>
      </c>
      <c r="R41" s="126">
        <v>35</v>
      </c>
      <c r="S41" s="113"/>
      <c r="T41" s="121">
        <v>34</v>
      </c>
      <c r="U41" s="121"/>
      <c r="V41" s="121"/>
      <c r="W41" s="121"/>
      <c r="X41" s="122">
        <v>1</v>
      </c>
      <c r="Y41" s="113">
        <v>17</v>
      </c>
      <c r="Z41" s="113"/>
      <c r="AA41" s="113"/>
      <c r="AB41" s="121">
        <v>17</v>
      </c>
      <c r="AC41" s="121"/>
      <c r="AD41" s="121"/>
      <c r="AE41" s="124"/>
      <c r="AF41" s="127">
        <v>6</v>
      </c>
      <c r="AG41" s="54">
        <v>6</v>
      </c>
      <c r="AH41" s="12"/>
      <c r="AI41" s="128"/>
      <c r="AJ41" s="127">
        <v>57</v>
      </c>
      <c r="AK41" s="120">
        <v>34</v>
      </c>
      <c r="AL41" s="113"/>
      <c r="AM41" s="121"/>
      <c r="AN41" s="121">
        <v>31</v>
      </c>
      <c r="AO41" s="121">
        <v>1</v>
      </c>
      <c r="AP41" s="121">
        <v>2</v>
      </c>
      <c r="AQ41" s="122"/>
      <c r="AR41" s="113">
        <v>17</v>
      </c>
      <c r="AS41" s="113"/>
      <c r="AT41" s="113"/>
      <c r="AU41" s="121">
        <v>16</v>
      </c>
      <c r="AV41" s="121">
        <v>1</v>
      </c>
      <c r="AW41" s="121"/>
      <c r="AX41" s="124"/>
      <c r="AY41" s="259">
        <v>6</v>
      </c>
      <c r="AZ41" s="54">
        <v>6</v>
      </c>
      <c r="BA41" s="54"/>
      <c r="BB41" s="12"/>
      <c r="BC41" s="128"/>
      <c r="BD41" s="127">
        <f t="shared" si="0"/>
        <v>57</v>
      </c>
      <c r="BE41" s="120">
        <v>34</v>
      </c>
      <c r="BF41" s="113"/>
      <c r="BG41" s="121">
        <v>31</v>
      </c>
      <c r="BH41" s="121"/>
      <c r="BI41" s="121"/>
      <c r="BJ41" s="121">
        <v>1</v>
      </c>
      <c r="BK41" s="122">
        <f t="shared" si="1"/>
        <v>2</v>
      </c>
      <c r="BL41" s="113">
        <v>17</v>
      </c>
      <c r="BM41" s="113"/>
      <c r="BN41" s="113">
        <v>16</v>
      </c>
      <c r="BO41" s="121"/>
      <c r="BP41" s="121"/>
      <c r="BQ41" s="121"/>
      <c r="BR41" s="115">
        <f t="shared" si="2"/>
        <v>1</v>
      </c>
      <c r="BS41" s="259">
        <v>6</v>
      </c>
      <c r="BT41" s="327"/>
      <c r="BU41" s="327">
        <v>5</v>
      </c>
      <c r="BV41" s="54"/>
      <c r="BW41" s="54"/>
      <c r="BX41" s="12">
        <v>1</v>
      </c>
      <c r="BY41" s="128">
        <f t="shared" si="3"/>
        <v>0</v>
      </c>
      <c r="BZ41" s="127">
        <f t="shared" si="4"/>
        <v>2</v>
      </c>
      <c r="CA41" s="120">
        <v>1</v>
      </c>
      <c r="CB41" s="113"/>
      <c r="CC41" s="121"/>
      <c r="CD41" s="121"/>
      <c r="CE41" s="121"/>
      <c r="CF41" s="121"/>
      <c r="CG41" s="122">
        <f t="shared" si="5"/>
        <v>1</v>
      </c>
      <c r="CH41" s="113"/>
      <c r="CI41" s="113"/>
      <c r="CJ41" s="113"/>
      <c r="CK41" s="121"/>
      <c r="CL41" s="121"/>
      <c r="CM41" s="121"/>
      <c r="CN41" s="115">
        <f t="shared" si="6"/>
        <v>0</v>
      </c>
      <c r="CO41" s="259">
        <v>1</v>
      </c>
      <c r="CP41" s="327"/>
      <c r="CQ41" s="327">
        <v>1</v>
      </c>
      <c r="CR41" s="54"/>
      <c r="CS41" s="54"/>
      <c r="CT41" s="12"/>
      <c r="CU41" s="128">
        <f t="shared" si="7"/>
        <v>0</v>
      </c>
      <c r="CV41" s="127">
        <f t="shared" si="8"/>
        <v>0</v>
      </c>
      <c r="CW41" s="473"/>
      <c r="CX41" s="259">
        <f t="shared" si="10"/>
        <v>53</v>
      </c>
      <c r="CY41" s="434">
        <f t="shared" si="11"/>
        <v>0</v>
      </c>
      <c r="CZ41" s="128">
        <f t="shared" si="12"/>
        <v>7</v>
      </c>
      <c r="DA41" s="476">
        <f t="shared" si="9"/>
        <v>60</v>
      </c>
      <c r="DC41" s="417">
        <v>36</v>
      </c>
      <c r="DD41" s="120">
        <v>31</v>
      </c>
      <c r="DE41" s="510">
        <f t="shared" si="13"/>
        <v>86.11111111111111</v>
      </c>
      <c r="DF41" s="126"/>
      <c r="DG41" s="514">
        <f t="shared" si="14"/>
        <v>0</v>
      </c>
      <c r="DH41" s="113">
        <v>5</v>
      </c>
      <c r="DI41" s="514">
        <f t="shared" si="15"/>
        <v>13.88888888888889</v>
      </c>
      <c r="DJ41" s="537">
        <v>18</v>
      </c>
      <c r="DK41" s="126">
        <v>16</v>
      </c>
      <c r="DL41" s="540">
        <f t="shared" si="16"/>
        <v>88.88888888888889</v>
      </c>
      <c r="DM41" s="113"/>
      <c r="DN41" s="511"/>
      <c r="DO41" s="114">
        <v>2</v>
      </c>
      <c r="DP41" s="535">
        <f t="shared" si="18"/>
        <v>11.11111111111111</v>
      </c>
      <c r="DQ41" s="314">
        <v>6</v>
      </c>
      <c r="DR41" s="258">
        <v>6</v>
      </c>
      <c r="DS41" s="527">
        <f t="shared" si="19"/>
        <v>100</v>
      </c>
      <c r="DT41" s="258"/>
      <c r="DU41" s="125"/>
      <c r="DV41" s="51"/>
      <c r="DW41" s="302"/>
      <c r="DX41" s="285"/>
      <c r="DY41" s="152"/>
    </row>
    <row r="42" spans="1:129" s="3" customFormat="1" ht="12.75">
      <c r="A42" s="51">
        <v>22</v>
      </c>
      <c r="B42" s="108" t="s">
        <v>40</v>
      </c>
      <c r="C42" s="109" t="s">
        <v>3</v>
      </c>
      <c r="D42" s="120">
        <v>48</v>
      </c>
      <c r="E42" s="121">
        <v>37</v>
      </c>
      <c r="F42" s="121"/>
      <c r="G42" s="121">
        <v>9</v>
      </c>
      <c r="H42" s="122">
        <v>2</v>
      </c>
      <c r="I42" s="123">
        <v>20</v>
      </c>
      <c r="J42" s="121">
        <v>13</v>
      </c>
      <c r="K42" s="121">
        <v>6</v>
      </c>
      <c r="L42" s="124">
        <v>1</v>
      </c>
      <c r="M42" s="51">
        <v>2</v>
      </c>
      <c r="N42" s="12">
        <v>2</v>
      </c>
      <c r="O42" s="12"/>
      <c r="P42" s="125"/>
      <c r="Q42" s="47">
        <v>67</v>
      </c>
      <c r="R42" s="126">
        <v>46</v>
      </c>
      <c r="S42" s="113"/>
      <c r="T42" s="121">
        <v>41</v>
      </c>
      <c r="U42" s="121"/>
      <c r="V42" s="121"/>
      <c r="W42" s="121">
        <v>4</v>
      </c>
      <c r="X42" s="122">
        <v>1</v>
      </c>
      <c r="Y42" s="113">
        <v>19</v>
      </c>
      <c r="Z42" s="113"/>
      <c r="AA42" s="113"/>
      <c r="AB42" s="121">
        <v>16</v>
      </c>
      <c r="AC42" s="121"/>
      <c r="AD42" s="121">
        <v>1</v>
      </c>
      <c r="AE42" s="124">
        <v>2</v>
      </c>
      <c r="AF42" s="127">
        <v>2</v>
      </c>
      <c r="AG42" s="54"/>
      <c r="AH42" s="12">
        <v>2</v>
      </c>
      <c r="AI42" s="128"/>
      <c r="AJ42" s="127">
        <v>64</v>
      </c>
      <c r="AK42" s="120">
        <v>45</v>
      </c>
      <c r="AL42" s="113"/>
      <c r="AM42" s="121"/>
      <c r="AN42" s="121">
        <v>27</v>
      </c>
      <c r="AO42" s="121">
        <v>1</v>
      </c>
      <c r="AP42" s="121">
        <v>14</v>
      </c>
      <c r="AQ42" s="122">
        <v>3</v>
      </c>
      <c r="AR42" s="113">
        <v>17</v>
      </c>
      <c r="AS42" s="113"/>
      <c r="AT42" s="113"/>
      <c r="AU42" s="121">
        <v>11</v>
      </c>
      <c r="AV42" s="121"/>
      <c r="AW42" s="121">
        <v>6</v>
      </c>
      <c r="AX42" s="124"/>
      <c r="AY42" s="259">
        <v>2</v>
      </c>
      <c r="AZ42" s="54">
        <v>1</v>
      </c>
      <c r="BA42" s="54"/>
      <c r="BB42" s="12"/>
      <c r="BC42" s="128">
        <v>1</v>
      </c>
      <c r="BD42" s="127">
        <f t="shared" si="0"/>
        <v>60</v>
      </c>
      <c r="BE42" s="120">
        <v>42</v>
      </c>
      <c r="BF42" s="113"/>
      <c r="BG42" s="121"/>
      <c r="BH42" s="121">
        <v>35</v>
      </c>
      <c r="BI42" s="121"/>
      <c r="BJ42" s="121">
        <v>5</v>
      </c>
      <c r="BK42" s="122">
        <f t="shared" si="1"/>
        <v>2</v>
      </c>
      <c r="BL42" s="113">
        <v>17</v>
      </c>
      <c r="BM42" s="113"/>
      <c r="BN42" s="113"/>
      <c r="BO42" s="121">
        <v>14</v>
      </c>
      <c r="BP42" s="121"/>
      <c r="BQ42" s="121">
        <v>3</v>
      </c>
      <c r="BR42" s="115">
        <f t="shared" si="2"/>
        <v>0</v>
      </c>
      <c r="BS42" s="259">
        <v>1</v>
      </c>
      <c r="BT42" s="327"/>
      <c r="BU42" s="327"/>
      <c r="BV42" s="54"/>
      <c r="BW42" s="54"/>
      <c r="BX42" s="12">
        <v>1</v>
      </c>
      <c r="BY42" s="128">
        <f t="shared" si="3"/>
        <v>0</v>
      </c>
      <c r="BZ42" s="127">
        <f t="shared" si="4"/>
        <v>58</v>
      </c>
      <c r="CA42" s="120">
        <v>40</v>
      </c>
      <c r="CB42" s="113"/>
      <c r="CC42" s="121">
        <v>21</v>
      </c>
      <c r="CD42" s="121">
        <v>14</v>
      </c>
      <c r="CE42" s="121"/>
      <c r="CF42" s="121">
        <v>4</v>
      </c>
      <c r="CG42" s="122">
        <f t="shared" si="5"/>
        <v>1</v>
      </c>
      <c r="CH42" s="113">
        <v>17</v>
      </c>
      <c r="CI42" s="113"/>
      <c r="CJ42" s="113">
        <v>9</v>
      </c>
      <c r="CK42" s="121">
        <v>4</v>
      </c>
      <c r="CL42" s="121"/>
      <c r="CM42" s="121">
        <v>4</v>
      </c>
      <c r="CN42" s="115">
        <f t="shared" si="6"/>
        <v>0</v>
      </c>
      <c r="CO42" s="259">
        <v>1</v>
      </c>
      <c r="CP42" s="327"/>
      <c r="CQ42" s="327"/>
      <c r="CR42" s="54"/>
      <c r="CS42" s="54"/>
      <c r="CT42" s="12">
        <v>1</v>
      </c>
      <c r="CU42" s="128">
        <f t="shared" si="7"/>
        <v>0</v>
      </c>
      <c r="CV42" s="127">
        <f t="shared" si="8"/>
        <v>27</v>
      </c>
      <c r="CW42" s="473"/>
      <c r="CX42" s="259">
        <f t="shared" si="10"/>
        <v>30</v>
      </c>
      <c r="CY42" s="434">
        <f t="shared" si="11"/>
        <v>27</v>
      </c>
      <c r="CZ42" s="128">
        <f t="shared" si="12"/>
        <v>13</v>
      </c>
      <c r="DA42" s="476">
        <f t="shared" si="9"/>
        <v>70</v>
      </c>
      <c r="DC42" s="417">
        <v>48</v>
      </c>
      <c r="DD42" s="120">
        <v>21</v>
      </c>
      <c r="DE42" s="510">
        <f t="shared" si="13"/>
        <v>43.75</v>
      </c>
      <c r="DF42" s="126">
        <v>18</v>
      </c>
      <c r="DG42" s="514">
        <f t="shared" si="14"/>
        <v>37.5</v>
      </c>
      <c r="DH42" s="113">
        <v>9</v>
      </c>
      <c r="DI42" s="514">
        <f t="shared" si="15"/>
        <v>18.75</v>
      </c>
      <c r="DJ42" s="537">
        <v>20</v>
      </c>
      <c r="DK42" s="126">
        <v>9</v>
      </c>
      <c r="DL42" s="540">
        <f t="shared" si="16"/>
        <v>45</v>
      </c>
      <c r="DM42" s="113">
        <v>8</v>
      </c>
      <c r="DN42" s="511">
        <f t="shared" si="17"/>
        <v>40</v>
      </c>
      <c r="DO42" s="114">
        <v>3</v>
      </c>
      <c r="DP42" s="535">
        <f t="shared" si="18"/>
        <v>15</v>
      </c>
      <c r="DQ42" s="314">
        <v>2</v>
      </c>
      <c r="DR42" s="258"/>
      <c r="DS42" s="527"/>
      <c r="DT42" s="258">
        <v>1</v>
      </c>
      <c r="DU42" s="125">
        <f t="shared" si="20"/>
        <v>50</v>
      </c>
      <c r="DV42" s="51">
        <v>1</v>
      </c>
      <c r="DW42" s="302">
        <f t="shared" si="21"/>
        <v>50</v>
      </c>
      <c r="DX42" s="285"/>
      <c r="DY42" s="152"/>
    </row>
    <row r="43" spans="1:129" s="3" customFormat="1" ht="12.75">
      <c r="A43" s="51">
        <v>79</v>
      </c>
      <c r="B43" s="108" t="s">
        <v>41</v>
      </c>
      <c r="C43" s="109" t="s">
        <v>3</v>
      </c>
      <c r="D43" s="120">
        <v>29</v>
      </c>
      <c r="E43" s="121">
        <v>21</v>
      </c>
      <c r="F43" s="121"/>
      <c r="G43" s="121">
        <v>1</v>
      </c>
      <c r="H43" s="122">
        <v>7</v>
      </c>
      <c r="I43" s="123">
        <v>9</v>
      </c>
      <c r="J43" s="121">
        <v>9</v>
      </c>
      <c r="K43" s="121"/>
      <c r="L43" s="124"/>
      <c r="M43" s="51">
        <v>2</v>
      </c>
      <c r="N43" s="12">
        <v>2</v>
      </c>
      <c r="O43" s="12"/>
      <c r="P43" s="125"/>
      <c r="Q43" s="47">
        <v>33</v>
      </c>
      <c r="R43" s="126">
        <v>22</v>
      </c>
      <c r="S43" s="113"/>
      <c r="T43" s="121">
        <v>20</v>
      </c>
      <c r="U43" s="121"/>
      <c r="V43" s="121"/>
      <c r="W43" s="121">
        <v>1</v>
      </c>
      <c r="X43" s="122">
        <v>1</v>
      </c>
      <c r="Y43" s="113">
        <v>9</v>
      </c>
      <c r="Z43" s="113"/>
      <c r="AA43" s="113"/>
      <c r="AB43" s="121">
        <v>8</v>
      </c>
      <c r="AC43" s="121"/>
      <c r="AD43" s="121"/>
      <c r="AE43" s="124">
        <v>1</v>
      </c>
      <c r="AF43" s="127">
        <v>2</v>
      </c>
      <c r="AG43" s="54">
        <v>1</v>
      </c>
      <c r="AH43" s="12">
        <v>1</v>
      </c>
      <c r="AI43" s="128"/>
      <c r="AJ43" s="127">
        <v>31</v>
      </c>
      <c r="AK43" s="120">
        <v>21</v>
      </c>
      <c r="AL43" s="113"/>
      <c r="AM43" s="121"/>
      <c r="AN43" s="121">
        <v>17</v>
      </c>
      <c r="AO43" s="121">
        <v>1</v>
      </c>
      <c r="AP43" s="121">
        <v>2</v>
      </c>
      <c r="AQ43" s="122">
        <v>1</v>
      </c>
      <c r="AR43" s="113">
        <v>8</v>
      </c>
      <c r="AS43" s="113"/>
      <c r="AT43" s="113"/>
      <c r="AU43" s="121">
        <v>8</v>
      </c>
      <c r="AV43" s="121"/>
      <c r="AW43" s="121"/>
      <c r="AX43" s="124"/>
      <c r="AY43" s="259">
        <v>2</v>
      </c>
      <c r="AZ43" s="54">
        <v>2</v>
      </c>
      <c r="BA43" s="54"/>
      <c r="BB43" s="12"/>
      <c r="BC43" s="128"/>
      <c r="BD43" s="127">
        <f t="shared" si="0"/>
        <v>30</v>
      </c>
      <c r="BE43" s="120">
        <v>20</v>
      </c>
      <c r="BF43" s="113"/>
      <c r="BG43" s="121"/>
      <c r="BH43" s="121">
        <v>18</v>
      </c>
      <c r="BI43" s="121"/>
      <c r="BJ43" s="121">
        <v>2</v>
      </c>
      <c r="BK43" s="122">
        <f t="shared" si="1"/>
        <v>0</v>
      </c>
      <c r="BL43" s="113">
        <v>8</v>
      </c>
      <c r="BM43" s="113"/>
      <c r="BN43" s="113"/>
      <c r="BO43" s="121">
        <v>7</v>
      </c>
      <c r="BP43" s="121"/>
      <c r="BQ43" s="121">
        <v>1</v>
      </c>
      <c r="BR43" s="115">
        <f t="shared" si="2"/>
        <v>0</v>
      </c>
      <c r="BS43" s="259">
        <v>2</v>
      </c>
      <c r="BT43" s="327"/>
      <c r="BU43" s="327"/>
      <c r="BV43" s="54">
        <v>1</v>
      </c>
      <c r="BW43" s="54"/>
      <c r="BX43" s="12">
        <v>1</v>
      </c>
      <c r="BY43" s="128">
        <f t="shared" si="3"/>
        <v>0</v>
      </c>
      <c r="BZ43" s="127">
        <f t="shared" si="4"/>
        <v>30</v>
      </c>
      <c r="CA43" s="120">
        <v>20</v>
      </c>
      <c r="CB43" s="113"/>
      <c r="CC43" s="121">
        <v>4</v>
      </c>
      <c r="CD43" s="121">
        <v>2</v>
      </c>
      <c r="CE43" s="121"/>
      <c r="CF43" s="121">
        <v>11</v>
      </c>
      <c r="CG43" s="122">
        <f t="shared" si="5"/>
        <v>3</v>
      </c>
      <c r="CH43" s="113">
        <v>8</v>
      </c>
      <c r="CI43" s="113"/>
      <c r="CJ43" s="113">
        <v>1</v>
      </c>
      <c r="CK43" s="121"/>
      <c r="CL43" s="121">
        <v>1</v>
      </c>
      <c r="CM43" s="121">
        <v>6</v>
      </c>
      <c r="CN43" s="115">
        <f t="shared" si="6"/>
        <v>0</v>
      </c>
      <c r="CO43" s="259">
        <v>2</v>
      </c>
      <c r="CP43" s="327"/>
      <c r="CQ43" s="327"/>
      <c r="CR43" s="54"/>
      <c r="CS43" s="54"/>
      <c r="CT43" s="12">
        <v>1</v>
      </c>
      <c r="CU43" s="128">
        <f t="shared" si="7"/>
        <v>1</v>
      </c>
      <c r="CV43" s="127">
        <f t="shared" si="8"/>
        <v>21</v>
      </c>
      <c r="CW43" s="473"/>
      <c r="CX43" s="259">
        <f t="shared" si="10"/>
        <v>5</v>
      </c>
      <c r="CY43" s="434">
        <f t="shared" si="11"/>
        <v>21</v>
      </c>
      <c r="CZ43" s="128">
        <f t="shared" si="12"/>
        <v>14</v>
      </c>
      <c r="DA43" s="476">
        <f t="shared" si="9"/>
        <v>40</v>
      </c>
      <c r="DC43" s="417">
        <v>29</v>
      </c>
      <c r="DD43" s="120">
        <v>4</v>
      </c>
      <c r="DE43" s="510">
        <f t="shared" si="13"/>
        <v>13.793103448275861</v>
      </c>
      <c r="DF43" s="126">
        <v>13</v>
      </c>
      <c r="DG43" s="514">
        <f t="shared" si="14"/>
        <v>44.827586206896555</v>
      </c>
      <c r="DH43" s="113">
        <v>12</v>
      </c>
      <c r="DI43" s="514">
        <f t="shared" si="15"/>
        <v>41.37931034482759</v>
      </c>
      <c r="DJ43" s="537">
        <v>9</v>
      </c>
      <c r="DK43" s="126">
        <v>1</v>
      </c>
      <c r="DL43" s="540">
        <f t="shared" si="16"/>
        <v>11.11111111111111</v>
      </c>
      <c r="DM43" s="113">
        <v>7</v>
      </c>
      <c r="DN43" s="511">
        <f t="shared" si="17"/>
        <v>77.77777777777777</v>
      </c>
      <c r="DO43" s="114">
        <v>1</v>
      </c>
      <c r="DP43" s="535">
        <f t="shared" si="18"/>
        <v>11.11111111111111</v>
      </c>
      <c r="DQ43" s="314">
        <v>2</v>
      </c>
      <c r="DR43" s="258"/>
      <c r="DS43" s="527"/>
      <c r="DT43" s="258">
        <v>1</v>
      </c>
      <c r="DU43" s="125">
        <f t="shared" si="20"/>
        <v>50</v>
      </c>
      <c r="DV43" s="51">
        <v>1</v>
      </c>
      <c r="DW43" s="302">
        <f t="shared" si="21"/>
        <v>50</v>
      </c>
      <c r="DX43" s="285"/>
      <c r="DY43" s="152"/>
    </row>
    <row r="44" spans="1:129" s="3" customFormat="1" ht="12.75">
      <c r="A44" s="51">
        <v>13</v>
      </c>
      <c r="B44" s="108" t="s">
        <v>42</v>
      </c>
      <c r="C44" s="109" t="s">
        <v>3</v>
      </c>
      <c r="D44" s="120">
        <v>42</v>
      </c>
      <c r="E44" s="121">
        <v>30</v>
      </c>
      <c r="F44" s="121"/>
      <c r="G44" s="121">
        <v>11</v>
      </c>
      <c r="H44" s="122">
        <v>1</v>
      </c>
      <c r="I44" s="123">
        <v>16</v>
      </c>
      <c r="J44" s="121">
        <v>9</v>
      </c>
      <c r="K44" s="121">
        <v>7</v>
      </c>
      <c r="L44" s="124"/>
      <c r="M44" s="51">
        <v>2</v>
      </c>
      <c r="N44" s="12"/>
      <c r="O44" s="12">
        <v>2</v>
      </c>
      <c r="P44" s="125"/>
      <c r="Q44" s="47">
        <v>59</v>
      </c>
      <c r="R44" s="126">
        <v>41</v>
      </c>
      <c r="S44" s="113"/>
      <c r="T44" s="121">
        <v>38</v>
      </c>
      <c r="U44" s="121"/>
      <c r="V44" s="121"/>
      <c r="W44" s="121">
        <v>2</v>
      </c>
      <c r="X44" s="122">
        <v>1</v>
      </c>
      <c r="Y44" s="113">
        <v>16</v>
      </c>
      <c r="Z44" s="113"/>
      <c r="AA44" s="113"/>
      <c r="AB44" s="121">
        <v>14</v>
      </c>
      <c r="AC44" s="121"/>
      <c r="AD44" s="121">
        <v>2</v>
      </c>
      <c r="AE44" s="124"/>
      <c r="AF44" s="127">
        <v>2</v>
      </c>
      <c r="AG44" s="54">
        <v>1</v>
      </c>
      <c r="AH44" s="12">
        <v>1</v>
      </c>
      <c r="AI44" s="128"/>
      <c r="AJ44" s="127">
        <v>58</v>
      </c>
      <c r="AK44" s="120">
        <v>40</v>
      </c>
      <c r="AL44" s="113"/>
      <c r="AM44" s="121"/>
      <c r="AN44" s="121">
        <v>34</v>
      </c>
      <c r="AO44" s="121"/>
      <c r="AP44" s="121">
        <v>5</v>
      </c>
      <c r="AQ44" s="122">
        <v>1</v>
      </c>
      <c r="AR44" s="113">
        <v>16</v>
      </c>
      <c r="AS44" s="113"/>
      <c r="AT44" s="113"/>
      <c r="AU44" s="121">
        <v>15</v>
      </c>
      <c r="AV44" s="121"/>
      <c r="AW44" s="121">
        <v>1</v>
      </c>
      <c r="AX44" s="124"/>
      <c r="AY44" s="259">
        <v>2</v>
      </c>
      <c r="AZ44" s="54">
        <v>2</v>
      </c>
      <c r="BA44" s="54"/>
      <c r="BB44" s="12"/>
      <c r="BC44" s="128"/>
      <c r="BD44" s="127">
        <f t="shared" si="0"/>
        <v>57</v>
      </c>
      <c r="BE44" s="120">
        <v>39</v>
      </c>
      <c r="BF44" s="113"/>
      <c r="BG44" s="121"/>
      <c r="BH44" s="121">
        <v>36</v>
      </c>
      <c r="BI44" s="121"/>
      <c r="BJ44" s="121">
        <v>1</v>
      </c>
      <c r="BK44" s="122">
        <f t="shared" si="1"/>
        <v>2</v>
      </c>
      <c r="BL44" s="113">
        <v>16</v>
      </c>
      <c r="BM44" s="113"/>
      <c r="BN44" s="113"/>
      <c r="BO44" s="121">
        <v>14</v>
      </c>
      <c r="BP44" s="121"/>
      <c r="BQ44" s="121">
        <v>1</v>
      </c>
      <c r="BR44" s="115">
        <f t="shared" si="2"/>
        <v>1</v>
      </c>
      <c r="BS44" s="259">
        <v>2</v>
      </c>
      <c r="BT44" s="327"/>
      <c r="BU44" s="327"/>
      <c r="BV44" s="54">
        <v>1</v>
      </c>
      <c r="BW44" s="54"/>
      <c r="BX44" s="12">
        <v>1</v>
      </c>
      <c r="BY44" s="128">
        <f t="shared" si="3"/>
        <v>0</v>
      </c>
      <c r="BZ44" s="127">
        <f t="shared" si="4"/>
        <v>54</v>
      </c>
      <c r="CA44" s="120">
        <v>37</v>
      </c>
      <c r="CB44" s="113"/>
      <c r="CC44" s="121">
        <v>26</v>
      </c>
      <c r="CD44" s="121">
        <v>9</v>
      </c>
      <c r="CE44" s="121"/>
      <c r="CF44" s="121">
        <v>2</v>
      </c>
      <c r="CG44" s="122">
        <f t="shared" si="5"/>
        <v>0</v>
      </c>
      <c r="CH44" s="113">
        <v>15</v>
      </c>
      <c r="CI44" s="113"/>
      <c r="CJ44" s="113">
        <v>8</v>
      </c>
      <c r="CK44" s="121">
        <v>6</v>
      </c>
      <c r="CL44" s="121"/>
      <c r="CM44" s="121">
        <v>1</v>
      </c>
      <c r="CN44" s="115">
        <f t="shared" si="6"/>
        <v>0</v>
      </c>
      <c r="CO44" s="259">
        <v>2</v>
      </c>
      <c r="CP44" s="327"/>
      <c r="CQ44" s="327"/>
      <c r="CR44" s="54">
        <v>1</v>
      </c>
      <c r="CS44" s="54"/>
      <c r="CT44" s="12"/>
      <c r="CU44" s="128">
        <f t="shared" si="7"/>
        <v>1</v>
      </c>
      <c r="CV44" s="127">
        <f t="shared" si="8"/>
        <v>19</v>
      </c>
      <c r="CW44" s="473"/>
      <c r="CX44" s="259">
        <f t="shared" si="10"/>
        <v>34</v>
      </c>
      <c r="CY44" s="434">
        <f t="shared" si="11"/>
        <v>19</v>
      </c>
      <c r="CZ44" s="128">
        <f t="shared" si="12"/>
        <v>7</v>
      </c>
      <c r="DA44" s="476">
        <f t="shared" si="9"/>
        <v>60</v>
      </c>
      <c r="DC44" s="417">
        <v>42</v>
      </c>
      <c r="DD44" s="120">
        <v>26</v>
      </c>
      <c r="DE44" s="510">
        <f t="shared" si="13"/>
        <v>61.904761904761905</v>
      </c>
      <c r="DF44" s="126">
        <v>11</v>
      </c>
      <c r="DG44" s="514">
        <f t="shared" si="14"/>
        <v>26.19047619047619</v>
      </c>
      <c r="DH44" s="113">
        <v>5</v>
      </c>
      <c r="DI44" s="514">
        <f t="shared" si="15"/>
        <v>11.904761904761905</v>
      </c>
      <c r="DJ44" s="537">
        <v>16</v>
      </c>
      <c r="DK44" s="126">
        <v>8</v>
      </c>
      <c r="DL44" s="540">
        <f t="shared" si="16"/>
        <v>50</v>
      </c>
      <c r="DM44" s="113">
        <v>7</v>
      </c>
      <c r="DN44" s="511">
        <f t="shared" si="17"/>
        <v>43.75</v>
      </c>
      <c r="DO44" s="114">
        <v>1</v>
      </c>
      <c r="DP44" s="535">
        <f t="shared" si="18"/>
        <v>6.25</v>
      </c>
      <c r="DQ44" s="314">
        <v>2</v>
      </c>
      <c r="DR44" s="258"/>
      <c r="DS44" s="527"/>
      <c r="DT44" s="258">
        <v>1</v>
      </c>
      <c r="DU44" s="125">
        <f t="shared" si="20"/>
        <v>50</v>
      </c>
      <c r="DV44" s="51">
        <v>1</v>
      </c>
      <c r="DW44" s="302">
        <f t="shared" si="21"/>
        <v>50</v>
      </c>
      <c r="DX44" s="285"/>
      <c r="DY44" s="152"/>
    </row>
    <row r="45" spans="1:129" s="3" customFormat="1" ht="12.75">
      <c r="A45" s="51">
        <v>29</v>
      </c>
      <c r="B45" s="108" t="s">
        <v>43</v>
      </c>
      <c r="C45" s="109" t="s">
        <v>2</v>
      </c>
      <c r="D45" s="120">
        <v>24</v>
      </c>
      <c r="E45" s="121">
        <v>14</v>
      </c>
      <c r="F45" s="121"/>
      <c r="G45" s="121">
        <v>6</v>
      </c>
      <c r="H45" s="122">
        <v>4</v>
      </c>
      <c r="I45" s="123">
        <v>12</v>
      </c>
      <c r="J45" s="121">
        <v>8</v>
      </c>
      <c r="K45" s="121">
        <v>2</v>
      </c>
      <c r="L45" s="124">
        <v>2</v>
      </c>
      <c r="M45" s="51">
        <v>4</v>
      </c>
      <c r="N45" s="12">
        <v>3</v>
      </c>
      <c r="O45" s="12">
        <v>1</v>
      </c>
      <c r="P45" s="125"/>
      <c r="Q45" s="47">
        <v>34</v>
      </c>
      <c r="R45" s="126">
        <v>20</v>
      </c>
      <c r="S45" s="113"/>
      <c r="T45" s="121">
        <v>12</v>
      </c>
      <c r="U45" s="121"/>
      <c r="V45" s="121"/>
      <c r="W45" s="121">
        <v>2</v>
      </c>
      <c r="X45" s="122">
        <v>6</v>
      </c>
      <c r="Y45" s="113">
        <v>10</v>
      </c>
      <c r="Z45" s="113"/>
      <c r="AA45" s="113"/>
      <c r="AB45" s="121">
        <v>5</v>
      </c>
      <c r="AC45" s="121"/>
      <c r="AD45" s="121">
        <v>4</v>
      </c>
      <c r="AE45" s="124">
        <v>1</v>
      </c>
      <c r="AF45" s="127">
        <v>4</v>
      </c>
      <c r="AG45" s="54">
        <v>2</v>
      </c>
      <c r="AH45" s="12">
        <v>2</v>
      </c>
      <c r="AI45" s="128"/>
      <c r="AJ45" s="127">
        <v>27</v>
      </c>
      <c r="AK45" s="120">
        <v>14</v>
      </c>
      <c r="AL45" s="113"/>
      <c r="AM45" s="121"/>
      <c r="AN45" s="121">
        <v>10</v>
      </c>
      <c r="AO45" s="121"/>
      <c r="AP45" s="121">
        <v>2</v>
      </c>
      <c r="AQ45" s="122">
        <v>2</v>
      </c>
      <c r="AR45" s="113">
        <v>9</v>
      </c>
      <c r="AS45" s="113"/>
      <c r="AT45" s="113"/>
      <c r="AU45" s="121">
        <v>5</v>
      </c>
      <c r="AV45" s="121"/>
      <c r="AW45" s="121">
        <v>2</v>
      </c>
      <c r="AX45" s="124">
        <v>2</v>
      </c>
      <c r="AY45" s="259">
        <v>4</v>
      </c>
      <c r="AZ45" s="54">
        <v>2</v>
      </c>
      <c r="BA45" s="54"/>
      <c r="BB45" s="12">
        <v>1</v>
      </c>
      <c r="BC45" s="128">
        <v>1</v>
      </c>
      <c r="BD45" s="127">
        <f t="shared" si="0"/>
        <v>22</v>
      </c>
      <c r="BE45" s="120">
        <v>12</v>
      </c>
      <c r="BF45" s="113"/>
      <c r="BG45" s="121">
        <v>6</v>
      </c>
      <c r="BH45" s="121">
        <v>2</v>
      </c>
      <c r="BI45" s="121"/>
      <c r="BJ45" s="121">
        <v>3</v>
      </c>
      <c r="BK45" s="122">
        <f t="shared" si="1"/>
        <v>1</v>
      </c>
      <c r="BL45" s="113">
        <v>7</v>
      </c>
      <c r="BM45" s="113"/>
      <c r="BN45" s="113"/>
      <c r="BO45" s="121">
        <v>1</v>
      </c>
      <c r="BP45" s="121"/>
      <c r="BQ45" s="121">
        <v>4</v>
      </c>
      <c r="BR45" s="115">
        <f t="shared" si="2"/>
        <v>2</v>
      </c>
      <c r="BS45" s="259">
        <v>3</v>
      </c>
      <c r="BT45" s="327"/>
      <c r="BU45" s="327"/>
      <c r="BV45" s="54"/>
      <c r="BW45" s="54"/>
      <c r="BX45" s="12">
        <v>2</v>
      </c>
      <c r="BY45" s="128">
        <f t="shared" si="3"/>
        <v>1</v>
      </c>
      <c r="BZ45" s="127">
        <f t="shared" si="4"/>
        <v>12</v>
      </c>
      <c r="CA45" s="120">
        <v>5</v>
      </c>
      <c r="CB45" s="113"/>
      <c r="CC45" s="121">
        <v>1</v>
      </c>
      <c r="CD45" s="121"/>
      <c r="CE45" s="121"/>
      <c r="CF45" s="121">
        <v>4</v>
      </c>
      <c r="CG45" s="122">
        <f t="shared" si="5"/>
        <v>0</v>
      </c>
      <c r="CH45" s="113">
        <v>5</v>
      </c>
      <c r="CI45" s="113"/>
      <c r="CJ45" s="113">
        <v>2</v>
      </c>
      <c r="CK45" s="121"/>
      <c r="CL45" s="121"/>
      <c r="CM45" s="121">
        <v>3</v>
      </c>
      <c r="CN45" s="115">
        <f t="shared" si="6"/>
        <v>0</v>
      </c>
      <c r="CO45" s="259">
        <v>2</v>
      </c>
      <c r="CP45" s="327"/>
      <c r="CQ45" s="327"/>
      <c r="CR45" s="54"/>
      <c r="CS45" s="54"/>
      <c r="CT45" s="12">
        <v>2</v>
      </c>
      <c r="CU45" s="128">
        <f t="shared" si="7"/>
        <v>0</v>
      </c>
      <c r="CV45" s="127">
        <f t="shared" si="8"/>
        <v>9</v>
      </c>
      <c r="CW45" s="473"/>
      <c r="CX45" s="259">
        <f t="shared" si="10"/>
        <v>9</v>
      </c>
      <c r="CY45" s="434">
        <f t="shared" si="11"/>
        <v>9</v>
      </c>
      <c r="CZ45" s="128">
        <f t="shared" si="12"/>
        <v>22</v>
      </c>
      <c r="DA45" s="476">
        <f t="shared" si="9"/>
        <v>40</v>
      </c>
      <c r="DC45" s="417">
        <v>24</v>
      </c>
      <c r="DD45" s="120">
        <v>7</v>
      </c>
      <c r="DE45" s="510">
        <f t="shared" si="13"/>
        <v>29.166666666666668</v>
      </c>
      <c r="DF45" s="126">
        <v>4</v>
      </c>
      <c r="DG45" s="514">
        <f t="shared" si="14"/>
        <v>16.666666666666668</v>
      </c>
      <c r="DH45" s="113">
        <v>13</v>
      </c>
      <c r="DI45" s="514">
        <f t="shared" si="15"/>
        <v>54.166666666666664</v>
      </c>
      <c r="DJ45" s="537">
        <v>12</v>
      </c>
      <c r="DK45" s="126">
        <v>2</v>
      </c>
      <c r="DL45" s="540">
        <f t="shared" si="16"/>
        <v>16.666666666666668</v>
      </c>
      <c r="DM45" s="113">
        <v>3</v>
      </c>
      <c r="DN45" s="511">
        <f t="shared" si="17"/>
        <v>25</v>
      </c>
      <c r="DO45" s="114">
        <v>7</v>
      </c>
      <c r="DP45" s="535">
        <f t="shared" si="18"/>
        <v>58.333333333333336</v>
      </c>
      <c r="DQ45" s="314">
        <v>4</v>
      </c>
      <c r="DR45" s="258"/>
      <c r="DS45" s="527"/>
      <c r="DT45" s="258">
        <v>2</v>
      </c>
      <c r="DU45" s="125">
        <f t="shared" si="20"/>
        <v>50</v>
      </c>
      <c r="DV45" s="51">
        <v>2</v>
      </c>
      <c r="DW45" s="302">
        <f t="shared" si="21"/>
        <v>50</v>
      </c>
      <c r="DX45" s="285"/>
      <c r="DY45" s="152"/>
    </row>
    <row r="46" spans="1:129" s="3" customFormat="1" ht="12.75">
      <c r="A46" s="51">
        <v>62</v>
      </c>
      <c r="B46" s="108" t="s">
        <v>45</v>
      </c>
      <c r="C46" s="109" t="s">
        <v>3</v>
      </c>
      <c r="D46" s="120">
        <v>18</v>
      </c>
      <c r="E46" s="121">
        <v>16</v>
      </c>
      <c r="F46" s="121"/>
      <c r="G46" s="121">
        <v>2</v>
      </c>
      <c r="H46" s="122"/>
      <c r="I46" s="123">
        <v>11</v>
      </c>
      <c r="J46" s="121">
        <v>5</v>
      </c>
      <c r="K46" s="121">
        <v>5</v>
      </c>
      <c r="L46" s="124">
        <v>1</v>
      </c>
      <c r="M46" s="51">
        <v>1</v>
      </c>
      <c r="N46" s="12"/>
      <c r="O46" s="12">
        <v>1</v>
      </c>
      <c r="P46" s="125"/>
      <c r="Q46" s="47">
        <v>29</v>
      </c>
      <c r="R46" s="126">
        <v>18</v>
      </c>
      <c r="S46" s="113"/>
      <c r="T46" s="121">
        <v>14</v>
      </c>
      <c r="U46" s="121"/>
      <c r="V46" s="121"/>
      <c r="W46" s="121">
        <v>3</v>
      </c>
      <c r="X46" s="122">
        <v>1</v>
      </c>
      <c r="Y46" s="113">
        <v>10</v>
      </c>
      <c r="Z46" s="113"/>
      <c r="AA46" s="113"/>
      <c r="AB46" s="121">
        <v>3</v>
      </c>
      <c r="AC46" s="121"/>
      <c r="AD46" s="121"/>
      <c r="AE46" s="124">
        <v>7</v>
      </c>
      <c r="AF46" s="127">
        <v>1</v>
      </c>
      <c r="AG46" s="54"/>
      <c r="AH46" s="12">
        <v>1</v>
      </c>
      <c r="AI46" s="128"/>
      <c r="AJ46" s="127">
        <v>21</v>
      </c>
      <c r="AK46" s="120">
        <v>17</v>
      </c>
      <c r="AL46" s="113"/>
      <c r="AM46" s="121"/>
      <c r="AN46" s="121">
        <v>12</v>
      </c>
      <c r="AO46" s="121"/>
      <c r="AP46" s="121">
        <v>1</v>
      </c>
      <c r="AQ46" s="122">
        <v>4</v>
      </c>
      <c r="AR46" s="113">
        <v>3</v>
      </c>
      <c r="AS46" s="113"/>
      <c r="AT46" s="113"/>
      <c r="AU46" s="121">
        <v>3</v>
      </c>
      <c r="AV46" s="121"/>
      <c r="AW46" s="121"/>
      <c r="AX46" s="124"/>
      <c r="AY46" s="259">
        <v>1</v>
      </c>
      <c r="AZ46" s="54"/>
      <c r="BA46" s="54"/>
      <c r="BB46" s="12">
        <v>1</v>
      </c>
      <c r="BC46" s="128"/>
      <c r="BD46" s="127">
        <f t="shared" si="0"/>
        <v>17</v>
      </c>
      <c r="BE46" s="120">
        <v>13</v>
      </c>
      <c r="BF46" s="113"/>
      <c r="BG46" s="121">
        <v>1</v>
      </c>
      <c r="BH46" s="121">
        <v>2</v>
      </c>
      <c r="BI46" s="121"/>
      <c r="BJ46" s="121">
        <v>9</v>
      </c>
      <c r="BK46" s="122">
        <f t="shared" si="1"/>
        <v>1</v>
      </c>
      <c r="BL46" s="113">
        <v>3</v>
      </c>
      <c r="BM46" s="113"/>
      <c r="BN46" s="113"/>
      <c r="BO46" s="121"/>
      <c r="BP46" s="121"/>
      <c r="BQ46" s="121">
        <v>2</v>
      </c>
      <c r="BR46" s="115">
        <f t="shared" si="2"/>
        <v>1</v>
      </c>
      <c r="BS46" s="259">
        <v>1</v>
      </c>
      <c r="BT46" s="327"/>
      <c r="BU46" s="327"/>
      <c r="BV46" s="54"/>
      <c r="BW46" s="54"/>
      <c r="BX46" s="12">
        <v>1</v>
      </c>
      <c r="BY46" s="128">
        <f t="shared" si="3"/>
        <v>0</v>
      </c>
      <c r="BZ46" s="127">
        <f t="shared" si="4"/>
        <v>14</v>
      </c>
      <c r="CA46" s="120">
        <v>11</v>
      </c>
      <c r="CB46" s="113"/>
      <c r="CC46" s="121">
        <v>5</v>
      </c>
      <c r="CD46" s="121">
        <v>1</v>
      </c>
      <c r="CE46" s="121"/>
      <c r="CF46" s="121">
        <v>4</v>
      </c>
      <c r="CG46" s="122">
        <f t="shared" si="5"/>
        <v>1</v>
      </c>
      <c r="CH46" s="113">
        <v>2</v>
      </c>
      <c r="CI46" s="113"/>
      <c r="CJ46" s="113">
        <v>1</v>
      </c>
      <c r="CK46" s="121"/>
      <c r="CL46" s="121"/>
      <c r="CM46" s="121">
        <v>1</v>
      </c>
      <c r="CN46" s="115">
        <f t="shared" si="6"/>
        <v>0</v>
      </c>
      <c r="CO46" s="259">
        <v>1</v>
      </c>
      <c r="CP46" s="327"/>
      <c r="CQ46" s="327"/>
      <c r="CR46" s="54"/>
      <c r="CS46" s="54"/>
      <c r="CT46" s="12"/>
      <c r="CU46" s="128">
        <f t="shared" si="7"/>
        <v>1</v>
      </c>
      <c r="CV46" s="127">
        <f t="shared" si="8"/>
        <v>6</v>
      </c>
      <c r="CW46" s="473"/>
      <c r="CX46" s="259">
        <f t="shared" si="10"/>
        <v>7</v>
      </c>
      <c r="CY46" s="434">
        <f t="shared" si="11"/>
        <v>6</v>
      </c>
      <c r="CZ46" s="128">
        <f t="shared" si="12"/>
        <v>17</v>
      </c>
      <c r="DA46" s="476">
        <f t="shared" si="9"/>
        <v>30</v>
      </c>
      <c r="DC46" s="417">
        <v>18</v>
      </c>
      <c r="DD46" s="120">
        <v>6</v>
      </c>
      <c r="DE46" s="510">
        <f t="shared" si="13"/>
        <v>33.333333333333336</v>
      </c>
      <c r="DF46" s="126">
        <v>5</v>
      </c>
      <c r="DG46" s="514">
        <f t="shared" si="14"/>
        <v>27.77777777777778</v>
      </c>
      <c r="DH46" s="113">
        <v>7</v>
      </c>
      <c r="DI46" s="514">
        <f t="shared" si="15"/>
        <v>38.888888888888886</v>
      </c>
      <c r="DJ46" s="537">
        <v>11</v>
      </c>
      <c r="DK46" s="126">
        <v>1</v>
      </c>
      <c r="DL46" s="540">
        <f t="shared" si="16"/>
        <v>9.090909090909092</v>
      </c>
      <c r="DM46" s="113">
        <v>1</v>
      </c>
      <c r="DN46" s="511">
        <f t="shared" si="17"/>
        <v>9.090909090909092</v>
      </c>
      <c r="DO46" s="114">
        <v>9</v>
      </c>
      <c r="DP46" s="535">
        <f t="shared" si="18"/>
        <v>81.81818181818181</v>
      </c>
      <c r="DQ46" s="314">
        <v>1</v>
      </c>
      <c r="DR46" s="258"/>
      <c r="DS46" s="527"/>
      <c r="DT46" s="258"/>
      <c r="DU46" s="125"/>
      <c r="DV46" s="51">
        <v>1</v>
      </c>
      <c r="DW46" s="302">
        <f t="shared" si="21"/>
        <v>100</v>
      </c>
      <c r="DX46" s="285"/>
      <c r="DY46" s="152"/>
    </row>
    <row r="47" spans="1:129" s="3" customFormat="1" ht="12.75">
      <c r="A47" s="51">
        <v>47</v>
      </c>
      <c r="B47" s="108" t="s">
        <v>46</v>
      </c>
      <c r="C47" s="109" t="s">
        <v>2</v>
      </c>
      <c r="D47" s="120">
        <v>18</v>
      </c>
      <c r="E47" s="121">
        <v>14</v>
      </c>
      <c r="F47" s="121"/>
      <c r="G47" s="121">
        <v>3</v>
      </c>
      <c r="H47" s="122">
        <v>1</v>
      </c>
      <c r="I47" s="123">
        <v>11</v>
      </c>
      <c r="J47" s="121">
        <v>4</v>
      </c>
      <c r="K47" s="121">
        <v>6</v>
      </c>
      <c r="L47" s="124">
        <v>1</v>
      </c>
      <c r="M47" s="51">
        <v>1</v>
      </c>
      <c r="N47" s="12">
        <v>1</v>
      </c>
      <c r="O47" s="12"/>
      <c r="P47" s="125"/>
      <c r="Q47" s="47">
        <v>28</v>
      </c>
      <c r="R47" s="126">
        <v>17</v>
      </c>
      <c r="S47" s="113"/>
      <c r="T47" s="121">
        <v>14</v>
      </c>
      <c r="U47" s="121"/>
      <c r="V47" s="121"/>
      <c r="W47" s="121"/>
      <c r="X47" s="122">
        <v>3</v>
      </c>
      <c r="Y47" s="113">
        <v>10</v>
      </c>
      <c r="Z47" s="113"/>
      <c r="AA47" s="113"/>
      <c r="AB47" s="121">
        <v>8</v>
      </c>
      <c r="AC47" s="121"/>
      <c r="AD47" s="121">
        <v>2</v>
      </c>
      <c r="AE47" s="124"/>
      <c r="AF47" s="127">
        <v>1</v>
      </c>
      <c r="AG47" s="54">
        <v>1</v>
      </c>
      <c r="AH47" s="12"/>
      <c r="AI47" s="128"/>
      <c r="AJ47" s="127">
        <v>25</v>
      </c>
      <c r="AK47" s="120">
        <v>14</v>
      </c>
      <c r="AL47" s="113"/>
      <c r="AM47" s="121"/>
      <c r="AN47" s="121">
        <v>8</v>
      </c>
      <c r="AO47" s="121">
        <v>1</v>
      </c>
      <c r="AP47" s="121">
        <v>3</v>
      </c>
      <c r="AQ47" s="122">
        <v>2</v>
      </c>
      <c r="AR47" s="113">
        <v>10</v>
      </c>
      <c r="AS47" s="113"/>
      <c r="AT47" s="113"/>
      <c r="AU47" s="121">
        <v>6</v>
      </c>
      <c r="AV47" s="121"/>
      <c r="AW47" s="121">
        <v>3</v>
      </c>
      <c r="AX47" s="124">
        <v>1</v>
      </c>
      <c r="AY47" s="259">
        <v>1</v>
      </c>
      <c r="AZ47" s="54"/>
      <c r="BA47" s="54"/>
      <c r="BB47" s="12">
        <v>1</v>
      </c>
      <c r="BC47" s="128"/>
      <c r="BD47" s="127">
        <f t="shared" si="0"/>
        <v>22</v>
      </c>
      <c r="BE47" s="120">
        <v>12</v>
      </c>
      <c r="BF47" s="113"/>
      <c r="BG47" s="121">
        <v>3</v>
      </c>
      <c r="BH47" s="121">
        <v>1</v>
      </c>
      <c r="BI47" s="121"/>
      <c r="BJ47" s="121">
        <v>7</v>
      </c>
      <c r="BK47" s="122">
        <f t="shared" si="1"/>
        <v>1</v>
      </c>
      <c r="BL47" s="113">
        <v>9</v>
      </c>
      <c r="BM47" s="113"/>
      <c r="BN47" s="113"/>
      <c r="BO47" s="121">
        <v>3</v>
      </c>
      <c r="BP47" s="121">
        <v>1</v>
      </c>
      <c r="BQ47" s="121">
        <v>2</v>
      </c>
      <c r="BR47" s="115">
        <f t="shared" si="2"/>
        <v>3</v>
      </c>
      <c r="BS47" s="259">
        <v>1</v>
      </c>
      <c r="BT47" s="327"/>
      <c r="BU47" s="327"/>
      <c r="BV47" s="54"/>
      <c r="BW47" s="54"/>
      <c r="BX47" s="12"/>
      <c r="BY47" s="128">
        <f t="shared" si="3"/>
        <v>1</v>
      </c>
      <c r="BZ47" s="127">
        <f t="shared" si="4"/>
        <v>14</v>
      </c>
      <c r="CA47" s="120">
        <v>8</v>
      </c>
      <c r="CB47" s="113"/>
      <c r="CC47" s="121">
        <v>1</v>
      </c>
      <c r="CD47" s="121">
        <v>1</v>
      </c>
      <c r="CE47" s="121"/>
      <c r="CF47" s="121">
        <v>5</v>
      </c>
      <c r="CG47" s="122">
        <f t="shared" si="5"/>
        <v>1</v>
      </c>
      <c r="CH47" s="113">
        <v>6</v>
      </c>
      <c r="CI47" s="113"/>
      <c r="CJ47" s="113"/>
      <c r="CK47" s="121"/>
      <c r="CL47" s="121">
        <v>1</v>
      </c>
      <c r="CM47" s="121">
        <v>4</v>
      </c>
      <c r="CN47" s="115">
        <f t="shared" si="6"/>
        <v>1</v>
      </c>
      <c r="CO47" s="259"/>
      <c r="CP47" s="327"/>
      <c r="CQ47" s="327"/>
      <c r="CR47" s="54"/>
      <c r="CS47" s="54"/>
      <c r="CT47" s="12"/>
      <c r="CU47" s="128">
        <f t="shared" si="7"/>
        <v>0</v>
      </c>
      <c r="CV47" s="127">
        <f t="shared" si="8"/>
        <v>11</v>
      </c>
      <c r="CW47" s="473"/>
      <c r="CX47" s="259">
        <f t="shared" si="10"/>
        <v>4</v>
      </c>
      <c r="CY47" s="434">
        <f t="shared" si="11"/>
        <v>11</v>
      </c>
      <c r="CZ47" s="128">
        <f t="shared" si="12"/>
        <v>15</v>
      </c>
      <c r="DA47" s="476">
        <f t="shared" si="9"/>
        <v>30</v>
      </c>
      <c r="DC47" s="417">
        <v>18</v>
      </c>
      <c r="DD47" s="120">
        <v>4</v>
      </c>
      <c r="DE47" s="510">
        <f t="shared" si="13"/>
        <v>22.22222222222222</v>
      </c>
      <c r="DF47" s="126">
        <v>6</v>
      </c>
      <c r="DG47" s="514">
        <f t="shared" si="14"/>
        <v>33.333333333333336</v>
      </c>
      <c r="DH47" s="113">
        <v>8</v>
      </c>
      <c r="DI47" s="514">
        <f t="shared" si="15"/>
        <v>44.44444444444444</v>
      </c>
      <c r="DJ47" s="537">
        <v>11</v>
      </c>
      <c r="DK47" s="126"/>
      <c r="DL47" s="540"/>
      <c r="DM47" s="113">
        <v>5</v>
      </c>
      <c r="DN47" s="511">
        <f t="shared" si="17"/>
        <v>45.45454545454545</v>
      </c>
      <c r="DO47" s="114">
        <v>6</v>
      </c>
      <c r="DP47" s="535">
        <f t="shared" si="18"/>
        <v>54.54545454545455</v>
      </c>
      <c r="DQ47" s="314">
        <v>1</v>
      </c>
      <c r="DR47" s="258"/>
      <c r="DS47" s="527"/>
      <c r="DT47" s="258"/>
      <c r="DU47" s="125"/>
      <c r="DV47" s="51">
        <v>1</v>
      </c>
      <c r="DW47" s="302">
        <f t="shared" si="21"/>
        <v>100</v>
      </c>
      <c r="DX47" s="285"/>
      <c r="DY47" s="152"/>
    </row>
    <row r="48" spans="1:129" s="3" customFormat="1" ht="12.75">
      <c r="A48" s="51">
        <v>52</v>
      </c>
      <c r="B48" s="108" t="s">
        <v>44</v>
      </c>
      <c r="C48" s="109" t="s">
        <v>3</v>
      </c>
      <c r="D48" s="120">
        <v>41</v>
      </c>
      <c r="E48" s="121">
        <v>40</v>
      </c>
      <c r="F48" s="121"/>
      <c r="G48" s="121"/>
      <c r="H48" s="122">
        <v>1</v>
      </c>
      <c r="I48" s="123">
        <v>16</v>
      </c>
      <c r="J48" s="121">
        <v>16</v>
      </c>
      <c r="K48" s="121"/>
      <c r="L48" s="124"/>
      <c r="M48" s="51">
        <v>3</v>
      </c>
      <c r="N48" s="12">
        <v>3</v>
      </c>
      <c r="O48" s="12"/>
      <c r="P48" s="125"/>
      <c r="Q48" s="47">
        <v>59</v>
      </c>
      <c r="R48" s="126">
        <v>40</v>
      </c>
      <c r="S48" s="113"/>
      <c r="T48" s="121">
        <v>38</v>
      </c>
      <c r="U48" s="121"/>
      <c r="V48" s="121">
        <v>1</v>
      </c>
      <c r="W48" s="121"/>
      <c r="X48" s="122">
        <v>1</v>
      </c>
      <c r="Y48" s="113">
        <v>16</v>
      </c>
      <c r="Z48" s="113"/>
      <c r="AA48" s="113"/>
      <c r="AB48" s="121">
        <v>12</v>
      </c>
      <c r="AC48" s="121">
        <v>1</v>
      </c>
      <c r="AD48" s="121">
        <v>1</v>
      </c>
      <c r="AE48" s="124">
        <v>2</v>
      </c>
      <c r="AF48" s="127">
        <v>3</v>
      </c>
      <c r="AG48" s="54">
        <v>1</v>
      </c>
      <c r="AH48" s="12">
        <v>2</v>
      </c>
      <c r="AI48" s="128"/>
      <c r="AJ48" s="127">
        <v>56</v>
      </c>
      <c r="AK48" s="120">
        <v>39</v>
      </c>
      <c r="AL48" s="113"/>
      <c r="AM48" s="121"/>
      <c r="AN48" s="121">
        <v>36</v>
      </c>
      <c r="AO48" s="121"/>
      <c r="AP48" s="121">
        <v>2</v>
      </c>
      <c r="AQ48" s="122">
        <v>1</v>
      </c>
      <c r="AR48" s="113">
        <v>14</v>
      </c>
      <c r="AS48" s="113"/>
      <c r="AT48" s="113"/>
      <c r="AU48" s="121">
        <v>11</v>
      </c>
      <c r="AV48" s="121">
        <v>1</v>
      </c>
      <c r="AW48" s="121">
        <v>1</v>
      </c>
      <c r="AX48" s="124">
        <v>1</v>
      </c>
      <c r="AY48" s="259">
        <v>3</v>
      </c>
      <c r="AZ48" s="54">
        <v>2</v>
      </c>
      <c r="BA48" s="54"/>
      <c r="BB48" s="12">
        <v>1</v>
      </c>
      <c r="BC48" s="128"/>
      <c r="BD48" s="127">
        <f t="shared" si="0"/>
        <v>54</v>
      </c>
      <c r="BE48" s="120">
        <v>38</v>
      </c>
      <c r="BF48" s="113"/>
      <c r="BG48" s="121">
        <v>34</v>
      </c>
      <c r="BH48" s="121">
        <v>2</v>
      </c>
      <c r="BI48" s="121">
        <v>1</v>
      </c>
      <c r="BJ48" s="121">
        <v>1</v>
      </c>
      <c r="BK48" s="122">
        <f t="shared" si="1"/>
        <v>0</v>
      </c>
      <c r="BL48" s="113">
        <v>13</v>
      </c>
      <c r="BM48" s="113"/>
      <c r="BN48" s="113">
        <v>9</v>
      </c>
      <c r="BO48" s="121">
        <v>2</v>
      </c>
      <c r="BP48" s="121"/>
      <c r="BQ48" s="121">
        <v>2</v>
      </c>
      <c r="BR48" s="115">
        <f t="shared" si="2"/>
        <v>0</v>
      </c>
      <c r="BS48" s="259">
        <v>3</v>
      </c>
      <c r="BT48" s="327"/>
      <c r="BU48" s="327">
        <v>1</v>
      </c>
      <c r="BV48" s="54">
        <v>1</v>
      </c>
      <c r="BW48" s="54"/>
      <c r="BX48" s="12">
        <v>1</v>
      </c>
      <c r="BY48" s="128">
        <f t="shared" si="3"/>
        <v>0</v>
      </c>
      <c r="BZ48" s="127">
        <f t="shared" si="4"/>
        <v>10</v>
      </c>
      <c r="CA48" s="120">
        <v>4</v>
      </c>
      <c r="CB48" s="113"/>
      <c r="CC48" s="121">
        <v>4</v>
      </c>
      <c r="CD48" s="121"/>
      <c r="CE48" s="121"/>
      <c r="CF48" s="121"/>
      <c r="CG48" s="122">
        <f t="shared" si="5"/>
        <v>0</v>
      </c>
      <c r="CH48" s="113">
        <v>4</v>
      </c>
      <c r="CI48" s="113"/>
      <c r="CJ48" s="113">
        <v>2</v>
      </c>
      <c r="CK48" s="121"/>
      <c r="CL48" s="121"/>
      <c r="CM48" s="121">
        <v>2</v>
      </c>
      <c r="CN48" s="115">
        <f t="shared" si="6"/>
        <v>0</v>
      </c>
      <c r="CO48" s="259">
        <v>2</v>
      </c>
      <c r="CP48" s="327"/>
      <c r="CQ48" s="327">
        <v>1</v>
      </c>
      <c r="CR48" s="54"/>
      <c r="CS48" s="54"/>
      <c r="CT48" s="12">
        <v>1</v>
      </c>
      <c r="CU48" s="128">
        <f t="shared" si="7"/>
        <v>0</v>
      </c>
      <c r="CV48" s="127">
        <f t="shared" si="8"/>
        <v>3</v>
      </c>
      <c r="CW48" s="473"/>
      <c r="CX48" s="259">
        <f t="shared" si="10"/>
        <v>51</v>
      </c>
      <c r="CY48" s="434">
        <f t="shared" si="11"/>
        <v>3</v>
      </c>
      <c r="CZ48" s="128">
        <f t="shared" si="12"/>
        <v>6</v>
      </c>
      <c r="DA48" s="476">
        <f t="shared" si="9"/>
        <v>60</v>
      </c>
      <c r="DC48" s="417">
        <v>41</v>
      </c>
      <c r="DD48" s="120">
        <v>38</v>
      </c>
      <c r="DE48" s="510">
        <f t="shared" si="13"/>
        <v>92.6829268292683</v>
      </c>
      <c r="DF48" s="126"/>
      <c r="DG48" s="514">
        <f t="shared" si="14"/>
        <v>0</v>
      </c>
      <c r="DH48" s="113">
        <v>3</v>
      </c>
      <c r="DI48" s="514">
        <f t="shared" si="15"/>
        <v>7.317073170731708</v>
      </c>
      <c r="DJ48" s="537">
        <v>16</v>
      </c>
      <c r="DK48" s="126">
        <v>11</v>
      </c>
      <c r="DL48" s="540">
        <f t="shared" si="16"/>
        <v>68.75</v>
      </c>
      <c r="DM48" s="113">
        <v>2</v>
      </c>
      <c r="DN48" s="511">
        <f t="shared" si="17"/>
        <v>12.5</v>
      </c>
      <c r="DO48" s="114">
        <v>3</v>
      </c>
      <c r="DP48" s="535">
        <f t="shared" si="18"/>
        <v>18.75</v>
      </c>
      <c r="DQ48" s="314">
        <v>3</v>
      </c>
      <c r="DR48" s="258">
        <v>2</v>
      </c>
      <c r="DS48" s="527">
        <f t="shared" si="19"/>
        <v>66.66666666666667</v>
      </c>
      <c r="DT48" s="258">
        <v>1</v>
      </c>
      <c r="DU48" s="125">
        <f t="shared" si="20"/>
        <v>33.333333333333336</v>
      </c>
      <c r="DV48" s="51"/>
      <c r="DW48" s="302"/>
      <c r="DX48" s="285"/>
      <c r="DY48" s="152"/>
    </row>
    <row r="49" spans="1:129" s="3" customFormat="1" ht="12.75">
      <c r="A49" s="51">
        <v>70</v>
      </c>
      <c r="B49" s="108" t="s">
        <v>47</v>
      </c>
      <c r="C49" s="109" t="s">
        <v>1</v>
      </c>
      <c r="D49" s="120">
        <v>24</v>
      </c>
      <c r="E49" s="121">
        <v>22</v>
      </c>
      <c r="F49" s="121"/>
      <c r="G49" s="121">
        <v>1</v>
      </c>
      <c r="H49" s="122">
        <v>1</v>
      </c>
      <c r="I49" s="123">
        <v>15</v>
      </c>
      <c r="J49" s="121">
        <v>13</v>
      </c>
      <c r="K49" s="121">
        <v>1</v>
      </c>
      <c r="L49" s="124">
        <v>1</v>
      </c>
      <c r="M49" s="51">
        <v>1</v>
      </c>
      <c r="N49" s="12">
        <v>1</v>
      </c>
      <c r="O49" s="12"/>
      <c r="P49" s="125"/>
      <c r="Q49" s="47">
        <v>38</v>
      </c>
      <c r="R49" s="126">
        <v>23</v>
      </c>
      <c r="S49" s="113"/>
      <c r="T49" s="121">
        <v>16</v>
      </c>
      <c r="U49" s="121"/>
      <c r="V49" s="121"/>
      <c r="W49" s="121">
        <v>5</v>
      </c>
      <c r="X49" s="122">
        <v>2</v>
      </c>
      <c r="Y49" s="113">
        <v>14</v>
      </c>
      <c r="Z49" s="113"/>
      <c r="AA49" s="113"/>
      <c r="AB49" s="121">
        <v>13</v>
      </c>
      <c r="AC49" s="121"/>
      <c r="AD49" s="121"/>
      <c r="AE49" s="124">
        <v>1</v>
      </c>
      <c r="AF49" s="127">
        <v>1</v>
      </c>
      <c r="AG49" s="54">
        <v>1</v>
      </c>
      <c r="AH49" s="12"/>
      <c r="AI49" s="128"/>
      <c r="AJ49" s="127">
        <v>35</v>
      </c>
      <c r="AK49" s="120">
        <v>21</v>
      </c>
      <c r="AL49" s="113"/>
      <c r="AM49" s="121"/>
      <c r="AN49" s="121">
        <v>16</v>
      </c>
      <c r="AO49" s="121">
        <v>1</v>
      </c>
      <c r="AP49" s="121">
        <v>1</v>
      </c>
      <c r="AQ49" s="122">
        <v>3</v>
      </c>
      <c r="AR49" s="113">
        <v>13</v>
      </c>
      <c r="AS49" s="113"/>
      <c r="AT49" s="113"/>
      <c r="AU49" s="121">
        <v>12</v>
      </c>
      <c r="AV49" s="121"/>
      <c r="AW49" s="121"/>
      <c r="AX49" s="124">
        <v>1</v>
      </c>
      <c r="AY49" s="259">
        <v>1</v>
      </c>
      <c r="AZ49" s="54">
        <v>1</v>
      </c>
      <c r="BA49" s="54"/>
      <c r="BB49" s="12"/>
      <c r="BC49" s="128"/>
      <c r="BD49" s="127">
        <f t="shared" si="0"/>
        <v>31</v>
      </c>
      <c r="BE49" s="120">
        <v>18</v>
      </c>
      <c r="BF49" s="113"/>
      <c r="BG49" s="121">
        <v>14</v>
      </c>
      <c r="BH49" s="121">
        <v>3</v>
      </c>
      <c r="BI49" s="121"/>
      <c r="BJ49" s="121"/>
      <c r="BK49" s="122">
        <f t="shared" si="1"/>
        <v>1</v>
      </c>
      <c r="BL49" s="113">
        <v>12</v>
      </c>
      <c r="BM49" s="113"/>
      <c r="BN49" s="113">
        <v>11</v>
      </c>
      <c r="BO49" s="121">
        <v>1</v>
      </c>
      <c r="BP49" s="121"/>
      <c r="BQ49" s="121"/>
      <c r="BR49" s="115">
        <f t="shared" si="2"/>
        <v>0</v>
      </c>
      <c r="BS49" s="259">
        <v>1</v>
      </c>
      <c r="BT49" s="327"/>
      <c r="BU49" s="327">
        <v>1</v>
      </c>
      <c r="BV49" s="54"/>
      <c r="BW49" s="54"/>
      <c r="BX49" s="12"/>
      <c r="BY49" s="128">
        <f t="shared" si="3"/>
        <v>0</v>
      </c>
      <c r="BZ49" s="127">
        <f t="shared" si="4"/>
        <v>4</v>
      </c>
      <c r="CA49" s="120">
        <v>3</v>
      </c>
      <c r="CB49" s="113"/>
      <c r="CC49" s="121">
        <v>3</v>
      </c>
      <c r="CD49" s="121"/>
      <c r="CE49" s="121"/>
      <c r="CF49" s="121"/>
      <c r="CG49" s="122">
        <f t="shared" si="5"/>
        <v>0</v>
      </c>
      <c r="CH49" s="113">
        <v>1</v>
      </c>
      <c r="CI49" s="113"/>
      <c r="CJ49" s="113">
        <v>1</v>
      </c>
      <c r="CK49" s="121"/>
      <c r="CL49" s="121"/>
      <c r="CM49" s="121"/>
      <c r="CN49" s="115">
        <f t="shared" si="6"/>
        <v>0</v>
      </c>
      <c r="CO49" s="259"/>
      <c r="CP49" s="327"/>
      <c r="CQ49" s="327"/>
      <c r="CR49" s="54"/>
      <c r="CS49" s="54"/>
      <c r="CT49" s="12"/>
      <c r="CU49" s="128">
        <f t="shared" si="7"/>
        <v>0</v>
      </c>
      <c r="CV49" s="127">
        <f t="shared" si="8"/>
        <v>0</v>
      </c>
      <c r="CW49" s="473"/>
      <c r="CX49" s="259">
        <f t="shared" si="10"/>
        <v>30</v>
      </c>
      <c r="CY49" s="434">
        <f t="shared" si="11"/>
        <v>0</v>
      </c>
      <c r="CZ49" s="128">
        <f t="shared" si="12"/>
        <v>10</v>
      </c>
      <c r="DA49" s="476">
        <f t="shared" si="9"/>
        <v>40</v>
      </c>
      <c r="DC49" s="417">
        <v>24</v>
      </c>
      <c r="DD49" s="120">
        <v>17</v>
      </c>
      <c r="DE49" s="510">
        <f t="shared" si="13"/>
        <v>70.83333333333333</v>
      </c>
      <c r="DF49" s="126"/>
      <c r="DG49" s="514">
        <f t="shared" si="14"/>
        <v>0</v>
      </c>
      <c r="DH49" s="113">
        <v>7</v>
      </c>
      <c r="DI49" s="514">
        <f t="shared" si="15"/>
        <v>29.166666666666668</v>
      </c>
      <c r="DJ49" s="537">
        <v>15</v>
      </c>
      <c r="DK49" s="126">
        <v>12</v>
      </c>
      <c r="DL49" s="540">
        <f t="shared" si="16"/>
        <v>80</v>
      </c>
      <c r="DM49" s="113"/>
      <c r="DN49" s="511"/>
      <c r="DO49" s="114">
        <v>3</v>
      </c>
      <c r="DP49" s="535">
        <f t="shared" si="18"/>
        <v>20</v>
      </c>
      <c r="DQ49" s="314">
        <v>1</v>
      </c>
      <c r="DR49" s="258">
        <v>1</v>
      </c>
      <c r="DS49" s="527">
        <f t="shared" si="19"/>
        <v>100</v>
      </c>
      <c r="DT49" s="258"/>
      <c r="DU49" s="125"/>
      <c r="DV49" s="51"/>
      <c r="DW49" s="302"/>
      <c r="DX49" s="285"/>
      <c r="DY49" s="152"/>
    </row>
    <row r="50" spans="1:129" s="3" customFormat="1" ht="12.75">
      <c r="A50" s="51">
        <v>2</v>
      </c>
      <c r="B50" s="108" t="s">
        <v>48</v>
      </c>
      <c r="C50" s="109" t="s">
        <v>2</v>
      </c>
      <c r="D50" s="120">
        <v>24</v>
      </c>
      <c r="E50" s="121">
        <v>23</v>
      </c>
      <c r="F50" s="121"/>
      <c r="G50" s="121">
        <v>1</v>
      </c>
      <c r="H50" s="122"/>
      <c r="I50" s="123">
        <v>10</v>
      </c>
      <c r="J50" s="121">
        <v>9</v>
      </c>
      <c r="K50" s="121">
        <v>1</v>
      </c>
      <c r="L50" s="124"/>
      <c r="M50" s="51">
        <v>6</v>
      </c>
      <c r="N50" s="12">
        <v>6</v>
      </c>
      <c r="O50" s="12"/>
      <c r="P50" s="125"/>
      <c r="Q50" s="47">
        <v>40</v>
      </c>
      <c r="R50" s="126">
        <v>24</v>
      </c>
      <c r="S50" s="113"/>
      <c r="T50" s="121">
        <v>22</v>
      </c>
      <c r="U50" s="121"/>
      <c r="V50" s="121"/>
      <c r="W50" s="121"/>
      <c r="X50" s="122">
        <v>2</v>
      </c>
      <c r="Y50" s="113">
        <v>10</v>
      </c>
      <c r="Z50" s="113"/>
      <c r="AA50" s="113"/>
      <c r="AB50" s="121">
        <v>9</v>
      </c>
      <c r="AC50" s="121"/>
      <c r="AD50" s="121"/>
      <c r="AE50" s="124">
        <v>1</v>
      </c>
      <c r="AF50" s="127">
        <v>6</v>
      </c>
      <c r="AG50" s="54">
        <v>6</v>
      </c>
      <c r="AH50" s="12"/>
      <c r="AI50" s="128"/>
      <c r="AJ50" s="127">
        <v>37</v>
      </c>
      <c r="AK50" s="120">
        <v>22</v>
      </c>
      <c r="AL50" s="113"/>
      <c r="AM50" s="121"/>
      <c r="AN50" s="121">
        <v>18</v>
      </c>
      <c r="AO50" s="121"/>
      <c r="AP50" s="121">
        <v>2</v>
      </c>
      <c r="AQ50" s="122">
        <v>2</v>
      </c>
      <c r="AR50" s="113">
        <v>9</v>
      </c>
      <c r="AS50" s="113"/>
      <c r="AT50" s="113"/>
      <c r="AU50" s="121">
        <v>8</v>
      </c>
      <c r="AV50" s="121"/>
      <c r="AW50" s="121">
        <v>1</v>
      </c>
      <c r="AX50" s="124"/>
      <c r="AY50" s="259">
        <v>6</v>
      </c>
      <c r="AZ50" s="54">
        <v>5</v>
      </c>
      <c r="BA50" s="54"/>
      <c r="BB50" s="12">
        <v>1</v>
      </c>
      <c r="BC50" s="128"/>
      <c r="BD50" s="127">
        <f t="shared" si="0"/>
        <v>35</v>
      </c>
      <c r="BE50" s="120">
        <v>20</v>
      </c>
      <c r="BF50" s="113"/>
      <c r="BG50" s="121">
        <v>16</v>
      </c>
      <c r="BH50" s="121">
        <v>1</v>
      </c>
      <c r="BI50" s="121"/>
      <c r="BJ50" s="121">
        <v>2</v>
      </c>
      <c r="BK50" s="122">
        <f t="shared" si="1"/>
        <v>1</v>
      </c>
      <c r="BL50" s="113">
        <v>9</v>
      </c>
      <c r="BM50" s="113"/>
      <c r="BN50" s="113">
        <v>7</v>
      </c>
      <c r="BO50" s="121">
        <v>1</v>
      </c>
      <c r="BP50" s="121"/>
      <c r="BQ50" s="121">
        <v>1</v>
      </c>
      <c r="BR50" s="115">
        <f t="shared" si="2"/>
        <v>0</v>
      </c>
      <c r="BS50" s="259">
        <v>6</v>
      </c>
      <c r="BT50" s="327"/>
      <c r="BU50" s="327">
        <v>5</v>
      </c>
      <c r="BV50" s="54"/>
      <c r="BW50" s="54"/>
      <c r="BX50" s="12">
        <v>1</v>
      </c>
      <c r="BY50" s="128">
        <f t="shared" si="3"/>
        <v>0</v>
      </c>
      <c r="BZ50" s="127">
        <f t="shared" si="4"/>
        <v>6</v>
      </c>
      <c r="CA50" s="120">
        <v>3</v>
      </c>
      <c r="CB50" s="113"/>
      <c r="CC50" s="121">
        <v>1</v>
      </c>
      <c r="CD50" s="121">
        <v>1</v>
      </c>
      <c r="CE50" s="121"/>
      <c r="CF50" s="121">
        <v>1</v>
      </c>
      <c r="CG50" s="122">
        <f t="shared" si="5"/>
        <v>0</v>
      </c>
      <c r="CH50" s="113">
        <v>2</v>
      </c>
      <c r="CI50" s="113"/>
      <c r="CJ50" s="113"/>
      <c r="CK50" s="121">
        <v>1</v>
      </c>
      <c r="CL50" s="121"/>
      <c r="CM50" s="121">
        <v>1</v>
      </c>
      <c r="CN50" s="115">
        <f t="shared" si="6"/>
        <v>0</v>
      </c>
      <c r="CO50" s="259">
        <v>1</v>
      </c>
      <c r="CP50" s="327"/>
      <c r="CQ50" s="327"/>
      <c r="CR50" s="54"/>
      <c r="CS50" s="54"/>
      <c r="CT50" s="12">
        <v>1</v>
      </c>
      <c r="CU50" s="128">
        <f t="shared" si="7"/>
        <v>0</v>
      </c>
      <c r="CV50" s="127">
        <f t="shared" si="8"/>
        <v>5</v>
      </c>
      <c r="CW50" s="473"/>
      <c r="CX50" s="259">
        <f t="shared" si="10"/>
        <v>29</v>
      </c>
      <c r="CY50" s="434">
        <f t="shared" si="11"/>
        <v>5</v>
      </c>
      <c r="CZ50" s="128">
        <f t="shared" si="12"/>
        <v>6</v>
      </c>
      <c r="DA50" s="476">
        <f t="shared" si="9"/>
        <v>40</v>
      </c>
      <c r="DC50" s="417">
        <v>24</v>
      </c>
      <c r="DD50" s="120">
        <v>17</v>
      </c>
      <c r="DE50" s="510">
        <f t="shared" si="13"/>
        <v>70.83333333333333</v>
      </c>
      <c r="DF50" s="126">
        <v>2</v>
      </c>
      <c r="DG50" s="514">
        <f t="shared" si="14"/>
        <v>8.333333333333334</v>
      </c>
      <c r="DH50" s="113">
        <v>5</v>
      </c>
      <c r="DI50" s="514">
        <f t="shared" si="15"/>
        <v>20.833333333333332</v>
      </c>
      <c r="DJ50" s="537">
        <v>10</v>
      </c>
      <c r="DK50" s="126">
        <v>7</v>
      </c>
      <c r="DL50" s="540">
        <f t="shared" si="16"/>
        <v>70</v>
      </c>
      <c r="DM50" s="113">
        <v>2</v>
      </c>
      <c r="DN50" s="511">
        <f t="shared" si="17"/>
        <v>20</v>
      </c>
      <c r="DO50" s="114">
        <v>1</v>
      </c>
      <c r="DP50" s="535">
        <f t="shared" si="18"/>
        <v>10</v>
      </c>
      <c r="DQ50" s="314">
        <v>6</v>
      </c>
      <c r="DR50" s="258">
        <v>5</v>
      </c>
      <c r="DS50" s="527">
        <f t="shared" si="19"/>
        <v>83.33333333333333</v>
      </c>
      <c r="DT50" s="258">
        <v>1</v>
      </c>
      <c r="DU50" s="125">
        <f t="shared" si="20"/>
        <v>16.666666666666668</v>
      </c>
      <c r="DV50" s="51"/>
      <c r="DW50" s="302"/>
      <c r="DX50" s="285"/>
      <c r="DY50" s="152"/>
    </row>
    <row r="51" spans="1:129" s="3" customFormat="1" ht="12.75">
      <c r="A51" s="51">
        <v>69</v>
      </c>
      <c r="B51" s="108" t="s">
        <v>49</v>
      </c>
      <c r="C51" s="109" t="s">
        <v>1</v>
      </c>
      <c r="D51" s="120">
        <v>24</v>
      </c>
      <c r="E51" s="121">
        <v>21</v>
      </c>
      <c r="F51" s="121"/>
      <c r="G51" s="121"/>
      <c r="H51" s="122">
        <v>3</v>
      </c>
      <c r="I51" s="123">
        <v>13</v>
      </c>
      <c r="J51" s="121">
        <v>13</v>
      </c>
      <c r="K51" s="121"/>
      <c r="L51" s="124"/>
      <c r="M51" s="51">
        <v>3</v>
      </c>
      <c r="N51" s="12">
        <v>3</v>
      </c>
      <c r="O51" s="12"/>
      <c r="P51" s="125"/>
      <c r="Q51" s="47">
        <v>37</v>
      </c>
      <c r="R51" s="126">
        <v>21</v>
      </c>
      <c r="S51" s="113">
        <v>1</v>
      </c>
      <c r="T51" s="121">
        <v>20</v>
      </c>
      <c r="U51" s="121"/>
      <c r="V51" s="121"/>
      <c r="W51" s="121"/>
      <c r="X51" s="122">
        <v>1</v>
      </c>
      <c r="Y51" s="113">
        <v>13</v>
      </c>
      <c r="Z51" s="113"/>
      <c r="AA51" s="113"/>
      <c r="AB51" s="121">
        <v>11</v>
      </c>
      <c r="AC51" s="121"/>
      <c r="AD51" s="121"/>
      <c r="AE51" s="124">
        <v>2</v>
      </c>
      <c r="AF51" s="127">
        <v>3</v>
      </c>
      <c r="AG51" s="54">
        <v>2</v>
      </c>
      <c r="AH51" s="12"/>
      <c r="AI51" s="128">
        <v>1</v>
      </c>
      <c r="AJ51" s="127">
        <v>34</v>
      </c>
      <c r="AK51" s="120">
        <v>21</v>
      </c>
      <c r="AL51" s="113">
        <v>1</v>
      </c>
      <c r="AM51" s="121"/>
      <c r="AN51" s="121">
        <v>19</v>
      </c>
      <c r="AO51" s="121">
        <v>1</v>
      </c>
      <c r="AP51" s="121"/>
      <c r="AQ51" s="122">
        <v>1</v>
      </c>
      <c r="AR51" s="113">
        <v>11</v>
      </c>
      <c r="AS51" s="113"/>
      <c r="AT51" s="113"/>
      <c r="AU51" s="121">
        <v>11</v>
      </c>
      <c r="AV51" s="121"/>
      <c r="AW51" s="121"/>
      <c r="AX51" s="124"/>
      <c r="AY51" s="259">
        <v>2</v>
      </c>
      <c r="AZ51" s="54">
        <v>2</v>
      </c>
      <c r="BA51" s="54"/>
      <c r="BB51" s="12"/>
      <c r="BC51" s="128"/>
      <c r="BD51" s="127">
        <f t="shared" si="0"/>
        <v>34</v>
      </c>
      <c r="BE51" s="120">
        <v>21</v>
      </c>
      <c r="BF51" s="113"/>
      <c r="BG51" s="121">
        <v>10</v>
      </c>
      <c r="BH51" s="121"/>
      <c r="BI51" s="121"/>
      <c r="BJ51" s="121">
        <v>9</v>
      </c>
      <c r="BK51" s="122">
        <f t="shared" si="1"/>
        <v>2</v>
      </c>
      <c r="BL51" s="113">
        <v>11</v>
      </c>
      <c r="BM51" s="113"/>
      <c r="BN51" s="113">
        <v>7</v>
      </c>
      <c r="BO51" s="121"/>
      <c r="BP51" s="121"/>
      <c r="BQ51" s="121">
        <v>4</v>
      </c>
      <c r="BR51" s="115">
        <f t="shared" si="2"/>
        <v>0</v>
      </c>
      <c r="BS51" s="259">
        <v>2</v>
      </c>
      <c r="BT51" s="327"/>
      <c r="BU51" s="327"/>
      <c r="BV51" s="54"/>
      <c r="BW51" s="54"/>
      <c r="BX51" s="12">
        <v>2</v>
      </c>
      <c r="BY51" s="128">
        <f t="shared" si="3"/>
        <v>0</v>
      </c>
      <c r="BZ51" s="127">
        <f t="shared" si="4"/>
        <v>15</v>
      </c>
      <c r="CA51" s="120">
        <v>9</v>
      </c>
      <c r="CB51" s="113"/>
      <c r="CC51" s="121">
        <v>5</v>
      </c>
      <c r="CD51" s="121"/>
      <c r="CE51" s="121"/>
      <c r="CF51" s="121">
        <v>3</v>
      </c>
      <c r="CG51" s="122">
        <f t="shared" si="5"/>
        <v>1</v>
      </c>
      <c r="CH51" s="113">
        <v>4</v>
      </c>
      <c r="CI51" s="113"/>
      <c r="CJ51" s="113">
        <v>1</v>
      </c>
      <c r="CK51" s="121"/>
      <c r="CL51" s="121"/>
      <c r="CM51" s="121">
        <v>3</v>
      </c>
      <c r="CN51" s="115">
        <f t="shared" si="6"/>
        <v>0</v>
      </c>
      <c r="CO51" s="259">
        <v>2</v>
      </c>
      <c r="CP51" s="327"/>
      <c r="CQ51" s="327"/>
      <c r="CR51" s="54"/>
      <c r="CS51" s="54"/>
      <c r="CT51" s="12">
        <v>2</v>
      </c>
      <c r="CU51" s="128">
        <f t="shared" si="7"/>
        <v>0</v>
      </c>
      <c r="CV51" s="127">
        <f t="shared" si="8"/>
        <v>8</v>
      </c>
      <c r="CW51" s="473"/>
      <c r="CX51" s="259">
        <f t="shared" si="10"/>
        <v>23</v>
      </c>
      <c r="CY51" s="434">
        <f t="shared" si="11"/>
        <v>8</v>
      </c>
      <c r="CZ51" s="128">
        <f t="shared" si="12"/>
        <v>9</v>
      </c>
      <c r="DA51" s="476">
        <f t="shared" si="9"/>
        <v>40</v>
      </c>
      <c r="DC51" s="417">
        <v>24</v>
      </c>
      <c r="DD51" s="120">
        <v>15</v>
      </c>
      <c r="DE51" s="510">
        <f t="shared" si="13"/>
        <v>62.5</v>
      </c>
      <c r="DF51" s="126">
        <v>3</v>
      </c>
      <c r="DG51" s="514">
        <f t="shared" si="14"/>
        <v>12.5</v>
      </c>
      <c r="DH51" s="113">
        <v>6</v>
      </c>
      <c r="DI51" s="514">
        <f t="shared" si="15"/>
        <v>25</v>
      </c>
      <c r="DJ51" s="537">
        <v>13</v>
      </c>
      <c r="DK51" s="126">
        <v>8</v>
      </c>
      <c r="DL51" s="540">
        <f t="shared" si="16"/>
        <v>61.53846153846154</v>
      </c>
      <c r="DM51" s="113">
        <v>3</v>
      </c>
      <c r="DN51" s="511">
        <f t="shared" si="17"/>
        <v>23.076923076923077</v>
      </c>
      <c r="DO51" s="114">
        <v>2</v>
      </c>
      <c r="DP51" s="535">
        <f t="shared" si="18"/>
        <v>15.384615384615385</v>
      </c>
      <c r="DQ51" s="314">
        <v>3</v>
      </c>
      <c r="DR51" s="258"/>
      <c r="DS51" s="527"/>
      <c r="DT51" s="258">
        <v>2</v>
      </c>
      <c r="DU51" s="125">
        <f t="shared" si="20"/>
        <v>66.66666666666667</v>
      </c>
      <c r="DV51" s="51">
        <v>1</v>
      </c>
      <c r="DW51" s="302">
        <f t="shared" si="21"/>
        <v>33.333333333333336</v>
      </c>
      <c r="DX51" s="285"/>
      <c r="DY51" s="152"/>
    </row>
    <row r="52" spans="1:129" s="3" customFormat="1" ht="12.75">
      <c r="A52" s="51">
        <v>1</v>
      </c>
      <c r="B52" s="108" t="s">
        <v>50</v>
      </c>
      <c r="C52" s="109" t="s">
        <v>2</v>
      </c>
      <c r="D52" s="120">
        <v>24</v>
      </c>
      <c r="E52" s="121">
        <v>23</v>
      </c>
      <c r="F52" s="121"/>
      <c r="G52" s="121"/>
      <c r="H52" s="122">
        <v>1</v>
      </c>
      <c r="I52" s="123">
        <v>9</v>
      </c>
      <c r="J52" s="121">
        <v>8</v>
      </c>
      <c r="K52" s="121">
        <v>1</v>
      </c>
      <c r="L52" s="124"/>
      <c r="M52" s="51">
        <v>7</v>
      </c>
      <c r="N52" s="12">
        <v>7</v>
      </c>
      <c r="O52" s="12"/>
      <c r="P52" s="125"/>
      <c r="Q52" s="47">
        <v>39</v>
      </c>
      <c r="R52" s="126">
        <v>23</v>
      </c>
      <c r="S52" s="113"/>
      <c r="T52" s="121">
        <v>19</v>
      </c>
      <c r="U52" s="121"/>
      <c r="V52" s="121"/>
      <c r="W52" s="121">
        <v>2</v>
      </c>
      <c r="X52" s="122">
        <v>2</v>
      </c>
      <c r="Y52" s="113">
        <v>9</v>
      </c>
      <c r="Z52" s="113"/>
      <c r="AA52" s="113"/>
      <c r="AB52" s="121">
        <v>6</v>
      </c>
      <c r="AC52" s="121">
        <v>1</v>
      </c>
      <c r="AD52" s="121"/>
      <c r="AE52" s="124">
        <v>2</v>
      </c>
      <c r="AF52" s="127">
        <v>7</v>
      </c>
      <c r="AG52" s="54">
        <v>7</v>
      </c>
      <c r="AH52" s="12"/>
      <c r="AI52" s="128"/>
      <c r="AJ52" s="127">
        <v>35</v>
      </c>
      <c r="AK52" s="120">
        <v>21</v>
      </c>
      <c r="AL52" s="113"/>
      <c r="AM52" s="121"/>
      <c r="AN52" s="121">
        <v>18</v>
      </c>
      <c r="AO52" s="121"/>
      <c r="AP52" s="121">
        <v>2</v>
      </c>
      <c r="AQ52" s="122">
        <v>1</v>
      </c>
      <c r="AR52" s="113">
        <v>7</v>
      </c>
      <c r="AS52" s="113"/>
      <c r="AT52" s="113"/>
      <c r="AU52" s="121">
        <v>6</v>
      </c>
      <c r="AV52" s="121"/>
      <c r="AW52" s="121">
        <v>1</v>
      </c>
      <c r="AX52" s="124"/>
      <c r="AY52" s="259">
        <v>7</v>
      </c>
      <c r="AZ52" s="54">
        <v>7</v>
      </c>
      <c r="BA52" s="54"/>
      <c r="BB52" s="12"/>
      <c r="BC52" s="128"/>
      <c r="BD52" s="127">
        <f>AK52+AL52-AM52-AQ52+AR52+AS52-AT52-AX52+AY52-BC52</f>
        <v>34</v>
      </c>
      <c r="BE52" s="120">
        <v>20</v>
      </c>
      <c r="BF52" s="113"/>
      <c r="BG52" s="121">
        <v>8</v>
      </c>
      <c r="BH52" s="121">
        <v>1</v>
      </c>
      <c r="BI52" s="121"/>
      <c r="BJ52" s="121">
        <v>10</v>
      </c>
      <c r="BK52" s="122">
        <f>BE52-BG52-BH52-BI52-BJ52</f>
        <v>1</v>
      </c>
      <c r="BL52" s="113">
        <v>7</v>
      </c>
      <c r="BM52" s="113"/>
      <c r="BN52" s="113">
        <v>4</v>
      </c>
      <c r="BO52" s="121">
        <v>2</v>
      </c>
      <c r="BP52" s="121"/>
      <c r="BQ52" s="121">
        <v>1</v>
      </c>
      <c r="BR52" s="115">
        <f>BL52-BN52-BO52-BP52-BQ52</f>
        <v>0</v>
      </c>
      <c r="BS52" s="259">
        <v>7</v>
      </c>
      <c r="BT52" s="327"/>
      <c r="BU52" s="327">
        <v>5</v>
      </c>
      <c r="BV52" s="54"/>
      <c r="BW52" s="54"/>
      <c r="BX52" s="12">
        <v>2</v>
      </c>
      <c r="BY52" s="128">
        <f>BS52-BU52-BV52-BW52-BX52</f>
        <v>0</v>
      </c>
      <c r="BZ52" s="127">
        <f>BE52+BF52-BG52-BK52+BL52+BM52-BN52-BR52+BS52+BT52-BU52-BY52</f>
        <v>16</v>
      </c>
      <c r="CA52" s="120">
        <v>11</v>
      </c>
      <c r="CB52" s="113"/>
      <c r="CC52" s="121">
        <v>6</v>
      </c>
      <c r="CD52" s="121"/>
      <c r="CE52" s="121"/>
      <c r="CF52" s="121">
        <v>4</v>
      </c>
      <c r="CG52" s="122">
        <f>CA52-CC52-CD52-CE52-CF52</f>
        <v>1</v>
      </c>
      <c r="CH52" s="113">
        <v>3</v>
      </c>
      <c r="CI52" s="113"/>
      <c r="CJ52" s="113">
        <v>1</v>
      </c>
      <c r="CK52" s="121"/>
      <c r="CL52" s="121"/>
      <c r="CM52" s="121">
        <v>2</v>
      </c>
      <c r="CN52" s="115">
        <f>CH52-CJ52-CK52-CL52-CM52</f>
        <v>0</v>
      </c>
      <c r="CO52" s="259">
        <v>2</v>
      </c>
      <c r="CP52" s="327"/>
      <c r="CQ52" s="327">
        <v>1</v>
      </c>
      <c r="CR52" s="54"/>
      <c r="CS52" s="54"/>
      <c r="CT52" s="12">
        <v>1</v>
      </c>
      <c r="CU52" s="128">
        <f>CO52-CQ52-CR52-CS52-CT52</f>
        <v>0</v>
      </c>
      <c r="CV52" s="127">
        <f>CA52+CB52-CC52-CG52+CH52+CI52-CJ52-CN52+CO52+CP52-CQ52-CU52</f>
        <v>7</v>
      </c>
      <c r="CW52" s="473"/>
      <c r="CX52" s="259">
        <f t="shared" si="10"/>
        <v>25</v>
      </c>
      <c r="CY52" s="434">
        <f t="shared" si="11"/>
        <v>7</v>
      </c>
      <c r="CZ52" s="128">
        <f t="shared" si="12"/>
        <v>8</v>
      </c>
      <c r="DA52" s="476">
        <f>CZ52+CY52+CX52</f>
        <v>40</v>
      </c>
      <c r="DC52" s="417">
        <v>24</v>
      </c>
      <c r="DD52" s="120">
        <v>14</v>
      </c>
      <c r="DE52" s="510">
        <f t="shared" si="13"/>
        <v>58.333333333333336</v>
      </c>
      <c r="DF52" s="126">
        <v>4</v>
      </c>
      <c r="DG52" s="514">
        <f t="shared" si="14"/>
        <v>16.666666666666668</v>
      </c>
      <c r="DH52" s="113">
        <v>6</v>
      </c>
      <c r="DI52" s="514">
        <f t="shared" si="15"/>
        <v>25</v>
      </c>
      <c r="DJ52" s="537">
        <v>9</v>
      </c>
      <c r="DK52" s="126">
        <v>5</v>
      </c>
      <c r="DL52" s="540">
        <f t="shared" si="16"/>
        <v>55.55555555555556</v>
      </c>
      <c r="DM52" s="113">
        <v>2</v>
      </c>
      <c r="DN52" s="511">
        <f t="shared" si="17"/>
        <v>22.22222222222222</v>
      </c>
      <c r="DO52" s="114">
        <v>2</v>
      </c>
      <c r="DP52" s="535">
        <f t="shared" si="18"/>
        <v>22.22222222222222</v>
      </c>
      <c r="DQ52" s="314">
        <v>7</v>
      </c>
      <c r="DR52" s="258">
        <v>6</v>
      </c>
      <c r="DS52" s="527">
        <f t="shared" si="19"/>
        <v>85.71428571428571</v>
      </c>
      <c r="DT52" s="258">
        <v>1</v>
      </c>
      <c r="DU52" s="125">
        <f t="shared" si="20"/>
        <v>14.285714285714286</v>
      </c>
      <c r="DV52" s="51"/>
      <c r="DW52" s="302"/>
      <c r="DX52" s="285"/>
      <c r="DY52" s="152"/>
    </row>
    <row r="53" spans="1:129" s="3" customFormat="1" ht="12.75">
      <c r="A53" s="51">
        <v>18</v>
      </c>
      <c r="B53" s="108" t="s">
        <v>107</v>
      </c>
      <c r="C53" s="109" t="s">
        <v>4</v>
      </c>
      <c r="D53" s="120">
        <v>46</v>
      </c>
      <c r="E53" s="121">
        <v>41</v>
      </c>
      <c r="F53" s="121"/>
      <c r="G53" s="121"/>
      <c r="H53" s="122">
        <v>5</v>
      </c>
      <c r="I53" s="123">
        <v>14</v>
      </c>
      <c r="J53" s="121">
        <v>9</v>
      </c>
      <c r="K53" s="121">
        <v>3</v>
      </c>
      <c r="L53" s="124">
        <v>2</v>
      </c>
      <c r="M53" s="51"/>
      <c r="N53" s="12"/>
      <c r="O53" s="12"/>
      <c r="P53" s="125"/>
      <c r="Q53" s="47">
        <v>53</v>
      </c>
      <c r="R53" s="126">
        <v>41</v>
      </c>
      <c r="S53" s="113"/>
      <c r="T53" s="121">
        <v>38</v>
      </c>
      <c r="U53" s="121"/>
      <c r="V53" s="121"/>
      <c r="W53" s="121"/>
      <c r="X53" s="122">
        <v>3</v>
      </c>
      <c r="Y53" s="113">
        <v>12</v>
      </c>
      <c r="Z53" s="113"/>
      <c r="AA53" s="113"/>
      <c r="AB53" s="121">
        <v>8</v>
      </c>
      <c r="AC53" s="121"/>
      <c r="AD53" s="121">
        <v>4</v>
      </c>
      <c r="AE53" s="124"/>
      <c r="AF53" s="127"/>
      <c r="AG53" s="54"/>
      <c r="AH53" s="12"/>
      <c r="AI53" s="128"/>
      <c r="AJ53" s="127">
        <v>50</v>
      </c>
      <c r="AK53" s="120">
        <v>38</v>
      </c>
      <c r="AL53" s="113"/>
      <c r="AM53" s="121"/>
      <c r="AN53" s="121">
        <v>32</v>
      </c>
      <c r="AO53" s="121">
        <v>1</v>
      </c>
      <c r="AP53" s="121">
        <v>4</v>
      </c>
      <c r="AQ53" s="122">
        <v>1</v>
      </c>
      <c r="AR53" s="113">
        <v>12</v>
      </c>
      <c r="AS53" s="113"/>
      <c r="AT53" s="113"/>
      <c r="AU53" s="121">
        <v>8</v>
      </c>
      <c r="AV53" s="121"/>
      <c r="AW53" s="121">
        <v>2</v>
      </c>
      <c r="AX53" s="124">
        <v>2</v>
      </c>
      <c r="AY53" s="259"/>
      <c r="AZ53" s="54"/>
      <c r="BA53" s="54"/>
      <c r="BB53" s="12"/>
      <c r="BC53" s="128"/>
      <c r="BD53" s="127">
        <f t="shared" si="0"/>
        <v>47</v>
      </c>
      <c r="BE53" s="120">
        <v>37</v>
      </c>
      <c r="BF53" s="113"/>
      <c r="BG53" s="121">
        <v>29</v>
      </c>
      <c r="BH53" s="121">
        <v>1</v>
      </c>
      <c r="BI53" s="121"/>
      <c r="BJ53" s="121">
        <v>4</v>
      </c>
      <c r="BK53" s="122">
        <f t="shared" si="1"/>
        <v>3</v>
      </c>
      <c r="BL53" s="113">
        <v>10</v>
      </c>
      <c r="BM53" s="113"/>
      <c r="BN53" s="113">
        <v>7</v>
      </c>
      <c r="BO53" s="121">
        <v>1</v>
      </c>
      <c r="BP53" s="121"/>
      <c r="BQ53" s="121">
        <v>2</v>
      </c>
      <c r="BR53" s="115">
        <f t="shared" si="2"/>
        <v>0</v>
      </c>
      <c r="BS53" s="259"/>
      <c r="BT53" s="327"/>
      <c r="BU53" s="327"/>
      <c r="BV53" s="54"/>
      <c r="BW53" s="54"/>
      <c r="BX53" s="12"/>
      <c r="BY53" s="128">
        <f t="shared" si="3"/>
        <v>0</v>
      </c>
      <c r="BZ53" s="127">
        <f t="shared" si="4"/>
        <v>8</v>
      </c>
      <c r="CA53" s="120">
        <v>5</v>
      </c>
      <c r="CB53" s="113"/>
      <c r="CC53" s="121">
        <v>3</v>
      </c>
      <c r="CD53" s="121"/>
      <c r="CE53" s="121"/>
      <c r="CF53" s="121">
        <v>2</v>
      </c>
      <c r="CG53" s="122">
        <f aca="true" t="shared" si="22" ref="CG53:CG71">CA53-CC53-CD53-CE53-CF53</f>
        <v>0</v>
      </c>
      <c r="CH53" s="113">
        <v>3</v>
      </c>
      <c r="CI53" s="113"/>
      <c r="CJ53" s="113"/>
      <c r="CK53" s="121">
        <v>1</v>
      </c>
      <c r="CL53" s="121"/>
      <c r="CM53" s="121">
        <v>1</v>
      </c>
      <c r="CN53" s="115">
        <f aca="true" t="shared" si="23" ref="CN53:CN71">CH53-CJ53-CK53-CL53-CM53</f>
        <v>1</v>
      </c>
      <c r="CO53" s="259"/>
      <c r="CP53" s="327"/>
      <c r="CQ53" s="327"/>
      <c r="CR53" s="54"/>
      <c r="CS53" s="54"/>
      <c r="CT53" s="12"/>
      <c r="CU53" s="128">
        <f aca="true" t="shared" si="24" ref="CU53:CU71">CO53-CQ53-CR53-CS53-CT53</f>
        <v>0</v>
      </c>
      <c r="CV53" s="127">
        <f aca="true" t="shared" si="25" ref="CV53:CV71">CA53+CB53-CC53-CG53+CH53+CI53-CJ53-CN53+CO53+CP53-CQ53-CU53</f>
        <v>4</v>
      </c>
      <c r="CW53" s="473"/>
      <c r="CX53" s="259">
        <f t="shared" si="10"/>
        <v>39</v>
      </c>
      <c r="CY53" s="434">
        <f t="shared" si="11"/>
        <v>4</v>
      </c>
      <c r="CZ53" s="128">
        <f t="shared" si="12"/>
        <v>17</v>
      </c>
      <c r="DA53" s="476">
        <f t="shared" si="9"/>
        <v>60</v>
      </c>
      <c r="DC53" s="417">
        <v>46</v>
      </c>
      <c r="DD53" s="120">
        <v>32</v>
      </c>
      <c r="DE53" s="510">
        <f t="shared" si="13"/>
        <v>69.56521739130434</v>
      </c>
      <c r="DF53" s="126">
        <v>2</v>
      </c>
      <c r="DG53" s="514">
        <f t="shared" si="14"/>
        <v>4.3478260869565215</v>
      </c>
      <c r="DH53" s="113">
        <v>12</v>
      </c>
      <c r="DI53" s="514">
        <f t="shared" si="15"/>
        <v>26.08695652173913</v>
      </c>
      <c r="DJ53" s="537">
        <v>14</v>
      </c>
      <c r="DK53" s="126">
        <v>7</v>
      </c>
      <c r="DL53" s="540">
        <f t="shared" si="16"/>
        <v>50</v>
      </c>
      <c r="DM53" s="113">
        <v>2</v>
      </c>
      <c r="DN53" s="511">
        <f t="shared" si="17"/>
        <v>14.285714285714286</v>
      </c>
      <c r="DO53" s="114">
        <v>5</v>
      </c>
      <c r="DP53" s="535">
        <f t="shared" si="18"/>
        <v>35.714285714285715</v>
      </c>
      <c r="DQ53" s="314"/>
      <c r="DR53" s="258"/>
      <c r="DS53" s="527"/>
      <c r="DT53" s="258"/>
      <c r="DU53" s="125"/>
      <c r="DV53" s="51"/>
      <c r="DW53" s="302"/>
      <c r="DX53" s="285"/>
      <c r="DY53" s="152"/>
    </row>
    <row r="54" spans="1:129" s="3" customFormat="1" ht="12.75">
      <c r="A54" s="51">
        <v>91</v>
      </c>
      <c r="B54" s="108" t="s">
        <v>108</v>
      </c>
      <c r="C54" s="109" t="s">
        <v>2</v>
      </c>
      <c r="D54" s="120">
        <v>24</v>
      </c>
      <c r="E54" s="121">
        <v>14</v>
      </c>
      <c r="F54" s="121"/>
      <c r="G54" s="121">
        <v>4</v>
      </c>
      <c r="H54" s="122">
        <v>6</v>
      </c>
      <c r="I54" s="123">
        <v>13</v>
      </c>
      <c r="J54" s="121">
        <v>11</v>
      </c>
      <c r="K54" s="121"/>
      <c r="L54" s="124">
        <v>2</v>
      </c>
      <c r="M54" s="51">
        <v>3</v>
      </c>
      <c r="N54" s="12">
        <v>2</v>
      </c>
      <c r="O54" s="12">
        <v>1</v>
      </c>
      <c r="P54" s="128"/>
      <c r="Q54" s="47">
        <v>32</v>
      </c>
      <c r="R54" s="126">
        <v>18</v>
      </c>
      <c r="S54" s="113"/>
      <c r="T54" s="121">
        <v>14</v>
      </c>
      <c r="U54" s="121"/>
      <c r="V54" s="121">
        <v>1</v>
      </c>
      <c r="W54" s="121">
        <v>1</v>
      </c>
      <c r="X54" s="122">
        <v>2</v>
      </c>
      <c r="Y54" s="113">
        <v>11</v>
      </c>
      <c r="Z54" s="113"/>
      <c r="AA54" s="113"/>
      <c r="AB54" s="121">
        <v>10</v>
      </c>
      <c r="AC54" s="121"/>
      <c r="AD54" s="121"/>
      <c r="AE54" s="124">
        <v>1</v>
      </c>
      <c r="AF54" s="127">
        <v>3</v>
      </c>
      <c r="AG54" s="54">
        <v>2</v>
      </c>
      <c r="AH54" s="12">
        <v>1</v>
      </c>
      <c r="AI54" s="128"/>
      <c r="AJ54" s="127">
        <v>29</v>
      </c>
      <c r="AK54" s="120">
        <v>16</v>
      </c>
      <c r="AL54" s="113"/>
      <c r="AM54" s="121"/>
      <c r="AN54" s="121">
        <v>13</v>
      </c>
      <c r="AO54" s="121">
        <v>1</v>
      </c>
      <c r="AP54" s="121"/>
      <c r="AQ54" s="122">
        <v>2</v>
      </c>
      <c r="AR54" s="113">
        <v>10</v>
      </c>
      <c r="AS54" s="113"/>
      <c r="AT54" s="113"/>
      <c r="AU54" s="121">
        <v>9</v>
      </c>
      <c r="AV54" s="121"/>
      <c r="AW54" s="121">
        <v>1</v>
      </c>
      <c r="AX54" s="124"/>
      <c r="AY54" s="259">
        <v>3</v>
      </c>
      <c r="AZ54" s="54">
        <v>2</v>
      </c>
      <c r="BA54" s="54"/>
      <c r="BB54" s="12"/>
      <c r="BC54" s="128">
        <v>1</v>
      </c>
      <c r="BD54" s="127">
        <f t="shared" si="0"/>
        <v>26</v>
      </c>
      <c r="BE54" s="120">
        <v>14</v>
      </c>
      <c r="BF54" s="113"/>
      <c r="BG54" s="121">
        <v>9</v>
      </c>
      <c r="BH54" s="121"/>
      <c r="BI54" s="121"/>
      <c r="BJ54" s="121">
        <v>3</v>
      </c>
      <c r="BK54" s="122">
        <f t="shared" si="1"/>
        <v>2</v>
      </c>
      <c r="BL54" s="113">
        <v>10</v>
      </c>
      <c r="BM54" s="113"/>
      <c r="BN54" s="113">
        <v>7</v>
      </c>
      <c r="BO54" s="121"/>
      <c r="BP54" s="121"/>
      <c r="BQ54" s="121">
        <v>2</v>
      </c>
      <c r="BR54" s="115">
        <f t="shared" si="2"/>
        <v>1</v>
      </c>
      <c r="BS54" s="259">
        <v>2</v>
      </c>
      <c r="BT54" s="327"/>
      <c r="BU54" s="327">
        <v>2</v>
      </c>
      <c r="BV54" s="54"/>
      <c r="BW54" s="54"/>
      <c r="BX54" s="12"/>
      <c r="BY54" s="128">
        <f t="shared" si="3"/>
        <v>0</v>
      </c>
      <c r="BZ54" s="127">
        <f t="shared" si="4"/>
        <v>5</v>
      </c>
      <c r="CA54" s="120">
        <v>3</v>
      </c>
      <c r="CB54" s="113"/>
      <c r="CC54" s="121">
        <v>1</v>
      </c>
      <c r="CD54" s="121">
        <v>1</v>
      </c>
      <c r="CE54" s="121"/>
      <c r="CF54" s="121"/>
      <c r="CG54" s="122">
        <f t="shared" si="22"/>
        <v>1</v>
      </c>
      <c r="CH54" s="113">
        <v>2</v>
      </c>
      <c r="CI54" s="113"/>
      <c r="CJ54" s="113">
        <v>1</v>
      </c>
      <c r="CK54" s="121"/>
      <c r="CL54" s="121"/>
      <c r="CM54" s="121">
        <v>1</v>
      </c>
      <c r="CN54" s="115">
        <f t="shared" si="23"/>
        <v>0</v>
      </c>
      <c r="CO54" s="259"/>
      <c r="CP54" s="327"/>
      <c r="CQ54" s="327"/>
      <c r="CR54" s="54"/>
      <c r="CS54" s="54"/>
      <c r="CT54" s="12"/>
      <c r="CU54" s="128">
        <f t="shared" si="24"/>
        <v>0</v>
      </c>
      <c r="CV54" s="127">
        <f t="shared" si="25"/>
        <v>2</v>
      </c>
      <c r="CW54" s="473"/>
      <c r="CX54" s="259">
        <f t="shared" si="10"/>
        <v>20</v>
      </c>
      <c r="CY54" s="434">
        <f t="shared" si="11"/>
        <v>2</v>
      </c>
      <c r="CZ54" s="128">
        <f t="shared" si="12"/>
        <v>18</v>
      </c>
      <c r="DA54" s="476">
        <f t="shared" si="9"/>
        <v>40</v>
      </c>
      <c r="DC54" s="417">
        <v>24</v>
      </c>
      <c r="DD54" s="120">
        <v>10</v>
      </c>
      <c r="DE54" s="510">
        <f t="shared" si="13"/>
        <v>41.666666666666664</v>
      </c>
      <c r="DF54" s="126">
        <v>1</v>
      </c>
      <c r="DG54" s="514">
        <f t="shared" si="14"/>
        <v>4.166666666666667</v>
      </c>
      <c r="DH54" s="113">
        <v>13</v>
      </c>
      <c r="DI54" s="514">
        <f t="shared" si="15"/>
        <v>54.166666666666664</v>
      </c>
      <c r="DJ54" s="537">
        <v>13</v>
      </c>
      <c r="DK54" s="126">
        <v>8</v>
      </c>
      <c r="DL54" s="540">
        <f t="shared" si="16"/>
        <v>61.53846153846154</v>
      </c>
      <c r="DM54" s="113">
        <v>1</v>
      </c>
      <c r="DN54" s="511">
        <f t="shared" si="17"/>
        <v>7.6923076923076925</v>
      </c>
      <c r="DO54" s="114">
        <v>4</v>
      </c>
      <c r="DP54" s="535">
        <f t="shared" si="18"/>
        <v>30.76923076923077</v>
      </c>
      <c r="DQ54" s="314">
        <v>3</v>
      </c>
      <c r="DR54" s="258">
        <v>2</v>
      </c>
      <c r="DS54" s="527">
        <f t="shared" si="19"/>
        <v>66.66666666666667</v>
      </c>
      <c r="DT54" s="258"/>
      <c r="DU54" s="125"/>
      <c r="DV54" s="51">
        <v>1</v>
      </c>
      <c r="DW54" s="302">
        <f t="shared" si="21"/>
        <v>33.333333333333336</v>
      </c>
      <c r="DX54" s="285"/>
      <c r="DY54" s="152"/>
    </row>
    <row r="55" spans="1:129" s="3" customFormat="1" ht="12.75">
      <c r="A55" s="51">
        <v>92</v>
      </c>
      <c r="B55" s="108" t="s">
        <v>109</v>
      </c>
      <c r="C55" s="109" t="s">
        <v>4</v>
      </c>
      <c r="D55" s="120">
        <v>28</v>
      </c>
      <c r="E55" s="121">
        <v>25</v>
      </c>
      <c r="F55" s="121"/>
      <c r="G55" s="121"/>
      <c r="H55" s="122">
        <v>3</v>
      </c>
      <c r="I55" s="123">
        <v>12</v>
      </c>
      <c r="J55" s="121">
        <v>11</v>
      </c>
      <c r="K55" s="121">
        <v>1</v>
      </c>
      <c r="L55" s="124"/>
      <c r="M55" s="51">
        <v>0</v>
      </c>
      <c r="N55" s="12"/>
      <c r="O55" s="12"/>
      <c r="P55" s="128"/>
      <c r="Q55" s="47">
        <v>37</v>
      </c>
      <c r="R55" s="126">
        <v>25</v>
      </c>
      <c r="S55" s="113"/>
      <c r="T55" s="121">
        <v>22</v>
      </c>
      <c r="U55" s="121"/>
      <c r="V55" s="121"/>
      <c r="W55" s="121">
        <v>1</v>
      </c>
      <c r="X55" s="122">
        <v>2</v>
      </c>
      <c r="Y55" s="113">
        <v>12</v>
      </c>
      <c r="Z55" s="113"/>
      <c r="AA55" s="113"/>
      <c r="AB55" s="121">
        <v>12</v>
      </c>
      <c r="AC55" s="121"/>
      <c r="AD55" s="121"/>
      <c r="AE55" s="124"/>
      <c r="AF55" s="127"/>
      <c r="AG55" s="54"/>
      <c r="AH55" s="12"/>
      <c r="AI55" s="128"/>
      <c r="AJ55" s="127">
        <v>35</v>
      </c>
      <c r="AK55" s="120">
        <v>23</v>
      </c>
      <c r="AL55" s="113"/>
      <c r="AM55" s="121"/>
      <c r="AN55" s="121">
        <v>19</v>
      </c>
      <c r="AO55" s="121"/>
      <c r="AP55" s="121">
        <v>2</v>
      </c>
      <c r="AQ55" s="122">
        <v>2</v>
      </c>
      <c r="AR55" s="113">
        <v>12</v>
      </c>
      <c r="AS55" s="113"/>
      <c r="AT55" s="113"/>
      <c r="AU55" s="121">
        <v>10</v>
      </c>
      <c r="AV55" s="121"/>
      <c r="AW55" s="121">
        <v>1</v>
      </c>
      <c r="AX55" s="124">
        <v>1</v>
      </c>
      <c r="AY55" s="259"/>
      <c r="AZ55" s="54"/>
      <c r="BA55" s="54"/>
      <c r="BB55" s="12"/>
      <c r="BC55" s="128"/>
      <c r="BD55" s="127">
        <f t="shared" si="0"/>
        <v>32</v>
      </c>
      <c r="BE55" s="120">
        <v>21</v>
      </c>
      <c r="BF55" s="113"/>
      <c r="BG55" s="121">
        <v>19</v>
      </c>
      <c r="BH55" s="121">
        <v>2</v>
      </c>
      <c r="BI55" s="121"/>
      <c r="BJ55" s="121"/>
      <c r="BK55" s="122">
        <f t="shared" si="1"/>
        <v>0</v>
      </c>
      <c r="BL55" s="113">
        <v>11</v>
      </c>
      <c r="BM55" s="113"/>
      <c r="BN55" s="113">
        <v>6</v>
      </c>
      <c r="BO55" s="121">
        <v>2</v>
      </c>
      <c r="BP55" s="121"/>
      <c r="BQ55" s="121">
        <v>3</v>
      </c>
      <c r="BR55" s="115">
        <f t="shared" si="2"/>
        <v>0</v>
      </c>
      <c r="BS55" s="259"/>
      <c r="BT55" s="327"/>
      <c r="BU55" s="327"/>
      <c r="BV55" s="54"/>
      <c r="BW55" s="54"/>
      <c r="BX55" s="12"/>
      <c r="BY55" s="128">
        <f t="shared" si="3"/>
        <v>0</v>
      </c>
      <c r="BZ55" s="127">
        <f t="shared" si="4"/>
        <v>7</v>
      </c>
      <c r="CA55" s="120">
        <v>2</v>
      </c>
      <c r="CB55" s="113"/>
      <c r="CC55" s="121">
        <v>2</v>
      </c>
      <c r="CD55" s="121"/>
      <c r="CE55" s="121"/>
      <c r="CF55" s="121"/>
      <c r="CG55" s="122">
        <f t="shared" si="22"/>
        <v>0</v>
      </c>
      <c r="CH55" s="113">
        <v>5</v>
      </c>
      <c r="CI55" s="113"/>
      <c r="CJ55" s="113">
        <v>2</v>
      </c>
      <c r="CK55" s="121"/>
      <c r="CL55" s="121">
        <v>1</v>
      </c>
      <c r="CM55" s="121">
        <v>1</v>
      </c>
      <c r="CN55" s="115">
        <f t="shared" si="23"/>
        <v>1</v>
      </c>
      <c r="CO55" s="259"/>
      <c r="CP55" s="327"/>
      <c r="CQ55" s="327"/>
      <c r="CR55" s="54"/>
      <c r="CS55" s="54"/>
      <c r="CT55" s="12"/>
      <c r="CU55" s="128">
        <f t="shared" si="24"/>
        <v>0</v>
      </c>
      <c r="CV55" s="127">
        <f t="shared" si="25"/>
        <v>2</v>
      </c>
      <c r="CW55" s="473"/>
      <c r="CX55" s="259">
        <f t="shared" si="10"/>
        <v>29</v>
      </c>
      <c r="CY55" s="434">
        <f t="shared" si="11"/>
        <v>2</v>
      </c>
      <c r="CZ55" s="128">
        <f t="shared" si="12"/>
        <v>9</v>
      </c>
      <c r="DA55" s="476">
        <f t="shared" si="9"/>
        <v>40</v>
      </c>
      <c r="DC55" s="417">
        <v>28</v>
      </c>
      <c r="DD55" s="120">
        <v>21</v>
      </c>
      <c r="DE55" s="510">
        <f t="shared" si="13"/>
        <v>75</v>
      </c>
      <c r="DF55" s="126"/>
      <c r="DG55" s="514">
        <f t="shared" si="14"/>
        <v>0</v>
      </c>
      <c r="DH55" s="113">
        <v>7</v>
      </c>
      <c r="DI55" s="514">
        <f t="shared" si="15"/>
        <v>25</v>
      </c>
      <c r="DJ55" s="537">
        <v>12</v>
      </c>
      <c r="DK55" s="126">
        <v>8</v>
      </c>
      <c r="DL55" s="540">
        <f t="shared" si="16"/>
        <v>66.66666666666667</v>
      </c>
      <c r="DM55" s="113">
        <v>2</v>
      </c>
      <c r="DN55" s="511">
        <f t="shared" si="17"/>
        <v>16.666666666666668</v>
      </c>
      <c r="DO55" s="114">
        <v>2</v>
      </c>
      <c r="DP55" s="535">
        <f t="shared" si="18"/>
        <v>16.666666666666668</v>
      </c>
      <c r="DQ55" s="314"/>
      <c r="DR55" s="258"/>
      <c r="DS55" s="527"/>
      <c r="DT55" s="258"/>
      <c r="DU55" s="125"/>
      <c r="DV55" s="51"/>
      <c r="DW55" s="302"/>
      <c r="DX55" s="285"/>
      <c r="DY55" s="152"/>
    </row>
    <row r="56" spans="1:129" s="3" customFormat="1" ht="12.75">
      <c r="A56" s="51">
        <v>3</v>
      </c>
      <c r="B56" s="108" t="s">
        <v>106</v>
      </c>
      <c r="C56" s="109" t="s">
        <v>2</v>
      </c>
      <c r="D56" s="120">
        <v>37</v>
      </c>
      <c r="E56" s="121">
        <v>35</v>
      </c>
      <c r="F56" s="121"/>
      <c r="G56" s="121">
        <v>1</v>
      </c>
      <c r="H56" s="122">
        <v>1</v>
      </c>
      <c r="I56" s="123">
        <v>13</v>
      </c>
      <c r="J56" s="121">
        <v>12</v>
      </c>
      <c r="K56" s="121">
        <v>1</v>
      </c>
      <c r="L56" s="124"/>
      <c r="M56" s="51">
        <v>11</v>
      </c>
      <c r="N56" s="12">
        <v>10</v>
      </c>
      <c r="O56" s="12">
        <v>1</v>
      </c>
      <c r="P56" s="125"/>
      <c r="Q56" s="47">
        <v>60</v>
      </c>
      <c r="R56" s="126">
        <v>36</v>
      </c>
      <c r="S56" s="113"/>
      <c r="T56" s="121">
        <v>32</v>
      </c>
      <c r="U56" s="121"/>
      <c r="V56" s="121"/>
      <c r="W56" s="121">
        <v>1</v>
      </c>
      <c r="X56" s="122">
        <v>3</v>
      </c>
      <c r="Y56" s="113">
        <v>13</v>
      </c>
      <c r="Z56" s="113"/>
      <c r="AA56" s="113"/>
      <c r="AB56" s="121">
        <v>12</v>
      </c>
      <c r="AC56" s="121"/>
      <c r="AD56" s="121"/>
      <c r="AE56" s="124">
        <v>1</v>
      </c>
      <c r="AF56" s="127">
        <v>11</v>
      </c>
      <c r="AG56" s="54">
        <v>10</v>
      </c>
      <c r="AH56" s="12"/>
      <c r="AI56" s="128">
        <v>1</v>
      </c>
      <c r="AJ56" s="127">
        <v>55</v>
      </c>
      <c r="AK56" s="120">
        <v>33</v>
      </c>
      <c r="AL56" s="113"/>
      <c r="AM56" s="121"/>
      <c r="AN56" s="121">
        <v>26</v>
      </c>
      <c r="AO56" s="121">
        <v>1</v>
      </c>
      <c r="AP56" s="121">
        <v>4</v>
      </c>
      <c r="AQ56" s="122">
        <v>2</v>
      </c>
      <c r="AR56" s="113">
        <v>12</v>
      </c>
      <c r="AS56" s="113"/>
      <c r="AT56" s="113"/>
      <c r="AU56" s="121">
        <v>10</v>
      </c>
      <c r="AV56" s="121"/>
      <c r="AW56" s="121">
        <v>2</v>
      </c>
      <c r="AX56" s="124"/>
      <c r="AY56" s="259">
        <v>10</v>
      </c>
      <c r="AZ56" s="54">
        <v>10</v>
      </c>
      <c r="BA56" s="54"/>
      <c r="BB56" s="12"/>
      <c r="BC56" s="128"/>
      <c r="BD56" s="127">
        <f t="shared" si="0"/>
        <v>53</v>
      </c>
      <c r="BE56" s="120">
        <v>31</v>
      </c>
      <c r="BF56" s="113"/>
      <c r="BG56" s="121">
        <v>26</v>
      </c>
      <c r="BH56" s="121">
        <v>1</v>
      </c>
      <c r="BI56" s="121"/>
      <c r="BJ56" s="121">
        <v>1</v>
      </c>
      <c r="BK56" s="122">
        <f t="shared" si="1"/>
        <v>3</v>
      </c>
      <c r="BL56" s="113">
        <v>12</v>
      </c>
      <c r="BM56" s="113"/>
      <c r="BN56" s="113">
        <v>9</v>
      </c>
      <c r="BO56" s="121"/>
      <c r="BP56" s="121"/>
      <c r="BQ56" s="121">
        <v>3</v>
      </c>
      <c r="BR56" s="115">
        <f t="shared" si="2"/>
        <v>0</v>
      </c>
      <c r="BS56" s="259">
        <v>10</v>
      </c>
      <c r="BT56" s="327"/>
      <c r="BU56" s="327">
        <v>9</v>
      </c>
      <c r="BV56" s="54"/>
      <c r="BW56" s="54"/>
      <c r="BX56" s="12">
        <v>1</v>
      </c>
      <c r="BY56" s="128">
        <f t="shared" si="3"/>
        <v>0</v>
      </c>
      <c r="BZ56" s="127">
        <f t="shared" si="4"/>
        <v>6</v>
      </c>
      <c r="CA56" s="120">
        <v>2</v>
      </c>
      <c r="CB56" s="113"/>
      <c r="CC56" s="121"/>
      <c r="CD56" s="121"/>
      <c r="CE56" s="121"/>
      <c r="CF56" s="121">
        <v>2</v>
      </c>
      <c r="CG56" s="122">
        <f t="shared" si="22"/>
        <v>0</v>
      </c>
      <c r="CH56" s="113">
        <v>3</v>
      </c>
      <c r="CI56" s="113"/>
      <c r="CJ56" s="113">
        <v>1</v>
      </c>
      <c r="CK56" s="121"/>
      <c r="CL56" s="121"/>
      <c r="CM56" s="121"/>
      <c r="CN56" s="115">
        <f t="shared" si="23"/>
        <v>2</v>
      </c>
      <c r="CO56" s="259">
        <v>1</v>
      </c>
      <c r="CP56" s="327"/>
      <c r="CQ56" s="327"/>
      <c r="CR56" s="54"/>
      <c r="CS56" s="54"/>
      <c r="CT56" s="12">
        <v>1</v>
      </c>
      <c r="CU56" s="128">
        <f t="shared" si="24"/>
        <v>0</v>
      </c>
      <c r="CV56" s="127">
        <f t="shared" si="25"/>
        <v>3</v>
      </c>
      <c r="CW56" s="473"/>
      <c r="CX56" s="259">
        <f t="shared" si="10"/>
        <v>45</v>
      </c>
      <c r="CY56" s="434">
        <f t="shared" si="11"/>
        <v>3</v>
      </c>
      <c r="CZ56" s="128">
        <f t="shared" si="12"/>
        <v>13</v>
      </c>
      <c r="DA56" s="476">
        <f t="shared" si="9"/>
        <v>61</v>
      </c>
      <c r="DC56" s="417">
        <v>37</v>
      </c>
      <c r="DD56" s="120">
        <v>26</v>
      </c>
      <c r="DE56" s="510">
        <f t="shared" si="13"/>
        <v>70.27027027027027</v>
      </c>
      <c r="DF56" s="126">
        <v>2</v>
      </c>
      <c r="DG56" s="514">
        <f t="shared" si="14"/>
        <v>5.405405405405405</v>
      </c>
      <c r="DH56" s="113">
        <v>9</v>
      </c>
      <c r="DI56" s="514">
        <f t="shared" si="15"/>
        <v>24.324324324324323</v>
      </c>
      <c r="DJ56" s="537">
        <v>13</v>
      </c>
      <c r="DK56" s="126">
        <v>10</v>
      </c>
      <c r="DL56" s="540">
        <f t="shared" si="16"/>
        <v>76.92307692307692</v>
      </c>
      <c r="DM56" s="113"/>
      <c r="DN56" s="511"/>
      <c r="DO56" s="114">
        <v>3</v>
      </c>
      <c r="DP56" s="535">
        <f t="shared" si="18"/>
        <v>23.076923076923077</v>
      </c>
      <c r="DQ56" s="314">
        <v>11</v>
      </c>
      <c r="DR56" s="258">
        <v>9</v>
      </c>
      <c r="DS56" s="527">
        <f t="shared" si="19"/>
        <v>81.81818181818181</v>
      </c>
      <c r="DT56" s="258">
        <v>1</v>
      </c>
      <c r="DU56" s="125">
        <f t="shared" si="20"/>
        <v>9.090909090909092</v>
      </c>
      <c r="DV56" s="51">
        <v>1</v>
      </c>
      <c r="DW56" s="302">
        <f t="shared" si="21"/>
        <v>9.090909090909092</v>
      </c>
      <c r="DX56" s="285"/>
      <c r="DY56" s="152"/>
    </row>
    <row r="57" spans="1:129" s="3" customFormat="1" ht="12.75">
      <c r="A57" s="51">
        <v>38</v>
      </c>
      <c r="B57" s="108" t="s">
        <v>51</v>
      </c>
      <c r="C57" s="109" t="s">
        <v>1</v>
      </c>
      <c r="D57" s="120">
        <v>15</v>
      </c>
      <c r="E57" s="121">
        <v>3</v>
      </c>
      <c r="F57" s="121"/>
      <c r="G57" s="121">
        <v>6</v>
      </c>
      <c r="H57" s="122">
        <v>6</v>
      </c>
      <c r="I57" s="123">
        <v>10</v>
      </c>
      <c r="J57" s="121">
        <v>2</v>
      </c>
      <c r="K57" s="121">
        <v>6</v>
      </c>
      <c r="L57" s="124">
        <v>2</v>
      </c>
      <c r="M57" s="51"/>
      <c r="N57" s="12"/>
      <c r="O57" s="12"/>
      <c r="P57" s="125"/>
      <c r="Q57" s="47">
        <v>17</v>
      </c>
      <c r="R57" s="126">
        <v>9</v>
      </c>
      <c r="S57" s="113"/>
      <c r="T57" s="121">
        <v>4</v>
      </c>
      <c r="U57" s="121"/>
      <c r="V57" s="121"/>
      <c r="W57" s="121">
        <v>1</v>
      </c>
      <c r="X57" s="122">
        <v>4</v>
      </c>
      <c r="Y57" s="113">
        <v>8</v>
      </c>
      <c r="Z57" s="113"/>
      <c r="AA57" s="113"/>
      <c r="AB57" s="121">
        <v>6</v>
      </c>
      <c r="AC57" s="121"/>
      <c r="AD57" s="121">
        <v>1</v>
      </c>
      <c r="AE57" s="124">
        <v>1</v>
      </c>
      <c r="AF57" s="127"/>
      <c r="AG57" s="54"/>
      <c r="AH57" s="12"/>
      <c r="AI57" s="128"/>
      <c r="AJ57" s="127">
        <v>12</v>
      </c>
      <c r="AK57" s="120">
        <v>5</v>
      </c>
      <c r="AL57" s="113"/>
      <c r="AM57" s="121"/>
      <c r="AN57" s="121">
        <v>4</v>
      </c>
      <c r="AO57" s="121"/>
      <c r="AP57" s="121"/>
      <c r="AQ57" s="122">
        <v>1</v>
      </c>
      <c r="AR57" s="113">
        <v>7</v>
      </c>
      <c r="AS57" s="113"/>
      <c r="AT57" s="113"/>
      <c r="AU57" s="121">
        <v>3</v>
      </c>
      <c r="AV57" s="121"/>
      <c r="AW57" s="121">
        <v>2</v>
      </c>
      <c r="AX57" s="124">
        <v>2</v>
      </c>
      <c r="AY57" s="259"/>
      <c r="AZ57" s="54"/>
      <c r="BA57" s="54"/>
      <c r="BB57" s="12"/>
      <c r="BC57" s="128"/>
      <c r="BD57" s="127">
        <f t="shared" si="0"/>
        <v>9</v>
      </c>
      <c r="BE57" s="120">
        <v>4</v>
      </c>
      <c r="BF57" s="113"/>
      <c r="BG57" s="121">
        <v>1</v>
      </c>
      <c r="BH57" s="121">
        <v>1</v>
      </c>
      <c r="BI57" s="121"/>
      <c r="BJ57" s="121">
        <v>2</v>
      </c>
      <c r="BK57" s="122">
        <f t="shared" si="1"/>
        <v>0</v>
      </c>
      <c r="BL57" s="113">
        <v>5</v>
      </c>
      <c r="BM57" s="113"/>
      <c r="BN57" s="113">
        <v>1</v>
      </c>
      <c r="BO57" s="121">
        <v>3</v>
      </c>
      <c r="BP57" s="121"/>
      <c r="BQ57" s="121">
        <v>1</v>
      </c>
      <c r="BR57" s="115">
        <f t="shared" si="2"/>
        <v>0</v>
      </c>
      <c r="BS57" s="259"/>
      <c r="BT57" s="327"/>
      <c r="BU57" s="327"/>
      <c r="BV57" s="54"/>
      <c r="BW57" s="54"/>
      <c r="BX57" s="12"/>
      <c r="BY57" s="128">
        <f t="shared" si="3"/>
        <v>0</v>
      </c>
      <c r="BZ57" s="127">
        <f t="shared" si="4"/>
        <v>7</v>
      </c>
      <c r="CA57" s="120">
        <v>3</v>
      </c>
      <c r="CB57" s="113"/>
      <c r="CC57" s="121">
        <v>1</v>
      </c>
      <c r="CD57" s="121">
        <v>1</v>
      </c>
      <c r="CE57" s="121"/>
      <c r="CF57" s="121">
        <v>1</v>
      </c>
      <c r="CG57" s="122">
        <f t="shared" si="22"/>
        <v>0</v>
      </c>
      <c r="CH57" s="113">
        <v>4</v>
      </c>
      <c r="CI57" s="113"/>
      <c r="CJ57" s="113">
        <v>2</v>
      </c>
      <c r="CK57" s="121">
        <v>1</v>
      </c>
      <c r="CL57" s="121"/>
      <c r="CM57" s="121">
        <v>1</v>
      </c>
      <c r="CN57" s="115">
        <f t="shared" si="23"/>
        <v>0</v>
      </c>
      <c r="CO57" s="259"/>
      <c r="CP57" s="327"/>
      <c r="CQ57" s="327"/>
      <c r="CR57" s="54"/>
      <c r="CS57" s="54"/>
      <c r="CT57" s="12"/>
      <c r="CU57" s="128">
        <f t="shared" si="24"/>
        <v>0</v>
      </c>
      <c r="CV57" s="127">
        <f t="shared" si="25"/>
        <v>4</v>
      </c>
      <c r="CW57" s="473"/>
      <c r="CX57" s="259">
        <f t="shared" si="10"/>
        <v>5</v>
      </c>
      <c r="CY57" s="434">
        <f t="shared" si="11"/>
        <v>4</v>
      </c>
      <c r="CZ57" s="128">
        <f t="shared" si="12"/>
        <v>16</v>
      </c>
      <c r="DA57" s="476">
        <f t="shared" si="9"/>
        <v>25</v>
      </c>
      <c r="DC57" s="417">
        <v>15</v>
      </c>
      <c r="DD57" s="120">
        <v>2</v>
      </c>
      <c r="DE57" s="510">
        <f t="shared" si="13"/>
        <v>13.333333333333334</v>
      </c>
      <c r="DF57" s="126">
        <v>2</v>
      </c>
      <c r="DG57" s="514">
        <f t="shared" si="14"/>
        <v>13.333333333333334</v>
      </c>
      <c r="DH57" s="113">
        <v>11</v>
      </c>
      <c r="DI57" s="514">
        <f t="shared" si="15"/>
        <v>73.33333333333333</v>
      </c>
      <c r="DJ57" s="537">
        <v>10</v>
      </c>
      <c r="DK57" s="126">
        <v>3</v>
      </c>
      <c r="DL57" s="540">
        <f t="shared" si="16"/>
        <v>30</v>
      </c>
      <c r="DM57" s="113">
        <v>2</v>
      </c>
      <c r="DN57" s="511">
        <f t="shared" si="17"/>
        <v>20</v>
      </c>
      <c r="DO57" s="114">
        <v>5</v>
      </c>
      <c r="DP57" s="535">
        <f t="shared" si="18"/>
        <v>50</v>
      </c>
      <c r="DQ57" s="314"/>
      <c r="DR57" s="258"/>
      <c r="DS57" s="527"/>
      <c r="DT57" s="258"/>
      <c r="DU57" s="125"/>
      <c r="DV57" s="51"/>
      <c r="DW57" s="302"/>
      <c r="DX57" s="285"/>
      <c r="DY57" s="152"/>
    </row>
    <row r="58" spans="1:129" s="3" customFormat="1" ht="12.75">
      <c r="A58" s="51">
        <v>7</v>
      </c>
      <c r="B58" s="108" t="s">
        <v>52</v>
      </c>
      <c r="C58" s="109" t="s">
        <v>2</v>
      </c>
      <c r="D58" s="120">
        <v>25</v>
      </c>
      <c r="E58" s="121">
        <v>12</v>
      </c>
      <c r="F58" s="121"/>
      <c r="G58" s="121">
        <v>5</v>
      </c>
      <c r="H58" s="122">
        <v>8</v>
      </c>
      <c r="I58" s="123">
        <v>16</v>
      </c>
      <c r="J58" s="121">
        <v>3</v>
      </c>
      <c r="K58" s="121">
        <v>13</v>
      </c>
      <c r="L58" s="124"/>
      <c r="M58" s="51"/>
      <c r="N58" s="12"/>
      <c r="O58" s="12"/>
      <c r="P58" s="125"/>
      <c r="Q58" s="47">
        <v>33</v>
      </c>
      <c r="R58" s="126">
        <v>17</v>
      </c>
      <c r="S58" s="113"/>
      <c r="T58" s="121">
        <v>12</v>
      </c>
      <c r="U58" s="121"/>
      <c r="V58" s="121"/>
      <c r="W58" s="121">
        <v>3</v>
      </c>
      <c r="X58" s="122">
        <v>2</v>
      </c>
      <c r="Y58" s="113">
        <v>16</v>
      </c>
      <c r="Z58" s="113"/>
      <c r="AA58" s="113"/>
      <c r="AB58" s="121">
        <v>9</v>
      </c>
      <c r="AC58" s="121"/>
      <c r="AD58" s="121">
        <v>5</v>
      </c>
      <c r="AE58" s="124">
        <v>2</v>
      </c>
      <c r="AF58" s="127"/>
      <c r="AG58" s="54"/>
      <c r="AH58" s="12"/>
      <c r="AI58" s="128"/>
      <c r="AJ58" s="127">
        <v>29</v>
      </c>
      <c r="AK58" s="120">
        <v>15</v>
      </c>
      <c r="AL58" s="113"/>
      <c r="AM58" s="121"/>
      <c r="AN58" s="121">
        <v>6</v>
      </c>
      <c r="AO58" s="121"/>
      <c r="AP58" s="121">
        <v>6</v>
      </c>
      <c r="AQ58" s="122">
        <v>3</v>
      </c>
      <c r="AR58" s="113">
        <v>14</v>
      </c>
      <c r="AS58" s="113"/>
      <c r="AT58" s="113"/>
      <c r="AU58" s="121">
        <v>8</v>
      </c>
      <c r="AV58" s="121"/>
      <c r="AW58" s="121">
        <v>2</v>
      </c>
      <c r="AX58" s="124">
        <v>4</v>
      </c>
      <c r="AY58" s="259"/>
      <c r="AZ58" s="54"/>
      <c r="BA58" s="54"/>
      <c r="BB58" s="12"/>
      <c r="BC58" s="128"/>
      <c r="BD58" s="127">
        <f t="shared" si="0"/>
        <v>22</v>
      </c>
      <c r="BE58" s="120">
        <v>12</v>
      </c>
      <c r="BF58" s="113"/>
      <c r="BG58" s="121">
        <v>2</v>
      </c>
      <c r="BH58" s="121">
        <v>6</v>
      </c>
      <c r="BI58" s="121"/>
      <c r="BJ58" s="121">
        <v>3</v>
      </c>
      <c r="BK58" s="122">
        <f t="shared" si="1"/>
        <v>1</v>
      </c>
      <c r="BL58" s="113">
        <v>10</v>
      </c>
      <c r="BM58" s="113"/>
      <c r="BN58" s="113">
        <v>3</v>
      </c>
      <c r="BO58" s="121">
        <v>4</v>
      </c>
      <c r="BP58" s="121"/>
      <c r="BQ58" s="121">
        <v>2</v>
      </c>
      <c r="BR58" s="115">
        <f t="shared" si="2"/>
        <v>1</v>
      </c>
      <c r="BS58" s="259"/>
      <c r="BT58" s="327"/>
      <c r="BU58" s="327"/>
      <c r="BV58" s="54"/>
      <c r="BW58" s="54"/>
      <c r="BX58" s="12"/>
      <c r="BY58" s="128">
        <f t="shared" si="3"/>
        <v>0</v>
      </c>
      <c r="BZ58" s="127">
        <f t="shared" si="4"/>
        <v>15</v>
      </c>
      <c r="CA58" s="120">
        <v>9</v>
      </c>
      <c r="CB58" s="113"/>
      <c r="CC58" s="121">
        <v>3</v>
      </c>
      <c r="CD58" s="121">
        <v>1</v>
      </c>
      <c r="CE58" s="121"/>
      <c r="CF58" s="121">
        <v>5</v>
      </c>
      <c r="CG58" s="122">
        <f t="shared" si="22"/>
        <v>0</v>
      </c>
      <c r="CH58" s="113">
        <v>6</v>
      </c>
      <c r="CI58" s="113"/>
      <c r="CJ58" s="113">
        <v>1</v>
      </c>
      <c r="CK58" s="121">
        <v>1</v>
      </c>
      <c r="CL58" s="121"/>
      <c r="CM58" s="121">
        <v>3</v>
      </c>
      <c r="CN58" s="115">
        <f t="shared" si="23"/>
        <v>1</v>
      </c>
      <c r="CO58" s="259"/>
      <c r="CP58" s="327"/>
      <c r="CQ58" s="327"/>
      <c r="CR58" s="54"/>
      <c r="CS58" s="54"/>
      <c r="CT58" s="12"/>
      <c r="CU58" s="128">
        <f t="shared" si="24"/>
        <v>0</v>
      </c>
      <c r="CV58" s="127">
        <f t="shared" si="25"/>
        <v>10</v>
      </c>
      <c r="CW58" s="473"/>
      <c r="CX58" s="259">
        <f t="shared" si="10"/>
        <v>9</v>
      </c>
      <c r="CY58" s="434">
        <f t="shared" si="11"/>
        <v>10</v>
      </c>
      <c r="CZ58" s="128">
        <f t="shared" si="12"/>
        <v>22</v>
      </c>
      <c r="DA58" s="476">
        <f t="shared" si="9"/>
        <v>41</v>
      </c>
      <c r="DC58" s="417">
        <v>25</v>
      </c>
      <c r="DD58" s="120">
        <v>5</v>
      </c>
      <c r="DE58" s="510">
        <f t="shared" si="13"/>
        <v>20</v>
      </c>
      <c r="DF58" s="126">
        <v>6</v>
      </c>
      <c r="DG58" s="514">
        <f t="shared" si="14"/>
        <v>24</v>
      </c>
      <c r="DH58" s="113">
        <v>14</v>
      </c>
      <c r="DI58" s="514">
        <f t="shared" si="15"/>
        <v>56</v>
      </c>
      <c r="DJ58" s="537">
        <v>16</v>
      </c>
      <c r="DK58" s="126">
        <v>4</v>
      </c>
      <c r="DL58" s="540">
        <f t="shared" si="16"/>
        <v>25</v>
      </c>
      <c r="DM58" s="113">
        <v>4</v>
      </c>
      <c r="DN58" s="511">
        <f t="shared" si="17"/>
        <v>25</v>
      </c>
      <c r="DO58" s="114">
        <v>8</v>
      </c>
      <c r="DP58" s="535">
        <f t="shared" si="18"/>
        <v>50</v>
      </c>
      <c r="DQ58" s="314"/>
      <c r="DR58" s="258"/>
      <c r="DS58" s="527"/>
      <c r="DT58" s="258"/>
      <c r="DU58" s="125"/>
      <c r="DV58" s="51"/>
      <c r="DW58" s="302"/>
      <c r="DX58" s="285"/>
      <c r="DY58" s="152"/>
    </row>
    <row r="59" spans="1:129" s="3" customFormat="1" ht="12.75">
      <c r="A59" s="51">
        <v>11</v>
      </c>
      <c r="B59" s="108" t="s">
        <v>53</v>
      </c>
      <c r="C59" s="109" t="s">
        <v>3</v>
      </c>
      <c r="D59" s="120">
        <v>69</v>
      </c>
      <c r="E59" s="121">
        <v>67</v>
      </c>
      <c r="F59" s="121"/>
      <c r="G59" s="121"/>
      <c r="H59" s="122">
        <v>2</v>
      </c>
      <c r="I59" s="123">
        <v>9</v>
      </c>
      <c r="J59" s="121">
        <v>9</v>
      </c>
      <c r="K59" s="121"/>
      <c r="L59" s="124"/>
      <c r="M59" s="51">
        <v>2</v>
      </c>
      <c r="N59" s="12">
        <v>2</v>
      </c>
      <c r="O59" s="12"/>
      <c r="P59" s="125"/>
      <c r="Q59" s="47">
        <v>78</v>
      </c>
      <c r="R59" s="126">
        <v>67</v>
      </c>
      <c r="S59" s="113"/>
      <c r="T59" s="121">
        <v>67</v>
      </c>
      <c r="U59" s="121"/>
      <c r="V59" s="121"/>
      <c r="W59" s="121"/>
      <c r="X59" s="122"/>
      <c r="Y59" s="113">
        <v>9</v>
      </c>
      <c r="Z59" s="113"/>
      <c r="AA59" s="113"/>
      <c r="AB59" s="121">
        <v>9</v>
      </c>
      <c r="AC59" s="121"/>
      <c r="AD59" s="121"/>
      <c r="AE59" s="124"/>
      <c r="AF59" s="127">
        <v>2</v>
      </c>
      <c r="AG59" s="54">
        <v>2</v>
      </c>
      <c r="AH59" s="12"/>
      <c r="AI59" s="128"/>
      <c r="AJ59" s="127">
        <v>78</v>
      </c>
      <c r="AK59" s="120">
        <v>67</v>
      </c>
      <c r="AL59" s="113"/>
      <c r="AM59" s="121"/>
      <c r="AN59" s="121">
        <v>66</v>
      </c>
      <c r="AO59" s="121"/>
      <c r="AP59" s="121">
        <v>1</v>
      </c>
      <c r="AQ59" s="122"/>
      <c r="AR59" s="113">
        <v>9</v>
      </c>
      <c r="AS59" s="113"/>
      <c r="AT59" s="113"/>
      <c r="AU59" s="121">
        <v>9</v>
      </c>
      <c r="AV59" s="121"/>
      <c r="AW59" s="121"/>
      <c r="AX59" s="124"/>
      <c r="AY59" s="259">
        <v>2</v>
      </c>
      <c r="AZ59" s="54">
        <v>2</v>
      </c>
      <c r="BA59" s="54"/>
      <c r="BB59" s="12"/>
      <c r="BC59" s="128"/>
      <c r="BD59" s="127">
        <f t="shared" si="0"/>
        <v>78</v>
      </c>
      <c r="BE59" s="120">
        <v>67</v>
      </c>
      <c r="BF59" s="113"/>
      <c r="BG59" s="121"/>
      <c r="BH59" s="121">
        <v>64</v>
      </c>
      <c r="BI59" s="121"/>
      <c r="BJ59" s="121">
        <v>3</v>
      </c>
      <c r="BK59" s="122">
        <f t="shared" si="1"/>
        <v>0</v>
      </c>
      <c r="BL59" s="113">
        <v>9</v>
      </c>
      <c r="BM59" s="113"/>
      <c r="BN59" s="113"/>
      <c r="BO59" s="121">
        <v>9</v>
      </c>
      <c r="BP59" s="121"/>
      <c r="BQ59" s="121"/>
      <c r="BR59" s="115">
        <f t="shared" si="2"/>
        <v>0</v>
      </c>
      <c r="BS59" s="259">
        <v>2</v>
      </c>
      <c r="BT59" s="327"/>
      <c r="BU59" s="327"/>
      <c r="BV59" s="54">
        <v>2</v>
      </c>
      <c r="BW59" s="54"/>
      <c r="BX59" s="12"/>
      <c r="BY59" s="128">
        <f t="shared" si="3"/>
        <v>0</v>
      </c>
      <c r="BZ59" s="127">
        <f t="shared" si="4"/>
        <v>78</v>
      </c>
      <c r="CA59" s="120">
        <v>67</v>
      </c>
      <c r="CB59" s="113"/>
      <c r="CC59" s="121"/>
      <c r="CD59" s="121">
        <v>64</v>
      </c>
      <c r="CE59" s="121"/>
      <c r="CF59" s="121">
        <v>2</v>
      </c>
      <c r="CG59" s="122">
        <f t="shared" si="22"/>
        <v>1</v>
      </c>
      <c r="CH59" s="113">
        <v>9</v>
      </c>
      <c r="CI59" s="113"/>
      <c r="CJ59" s="113"/>
      <c r="CK59" s="121">
        <v>9</v>
      </c>
      <c r="CL59" s="121"/>
      <c r="CM59" s="121"/>
      <c r="CN59" s="115">
        <f t="shared" si="23"/>
        <v>0</v>
      </c>
      <c r="CO59" s="259">
        <v>2</v>
      </c>
      <c r="CP59" s="327"/>
      <c r="CQ59" s="327"/>
      <c r="CR59" s="54">
        <v>2</v>
      </c>
      <c r="CS59" s="54"/>
      <c r="CT59" s="12"/>
      <c r="CU59" s="128">
        <f t="shared" si="24"/>
        <v>0</v>
      </c>
      <c r="CV59" s="127">
        <f t="shared" si="25"/>
        <v>77</v>
      </c>
      <c r="CW59" s="473"/>
      <c r="CX59" s="259">
        <f t="shared" si="10"/>
        <v>0</v>
      </c>
      <c r="CY59" s="434">
        <f t="shared" si="11"/>
        <v>77</v>
      </c>
      <c r="CZ59" s="128">
        <f t="shared" si="12"/>
        <v>3</v>
      </c>
      <c r="DA59" s="476">
        <f t="shared" si="9"/>
        <v>80</v>
      </c>
      <c r="DC59" s="417">
        <v>69</v>
      </c>
      <c r="DD59" s="120"/>
      <c r="DE59" s="510"/>
      <c r="DF59" s="126">
        <v>66</v>
      </c>
      <c r="DG59" s="514">
        <f t="shared" si="14"/>
        <v>95.65217391304348</v>
      </c>
      <c r="DH59" s="113">
        <v>3</v>
      </c>
      <c r="DI59" s="514">
        <f t="shared" si="15"/>
        <v>4.3478260869565215</v>
      </c>
      <c r="DJ59" s="537">
        <v>9</v>
      </c>
      <c r="DK59" s="126"/>
      <c r="DL59" s="540"/>
      <c r="DM59" s="113">
        <v>9</v>
      </c>
      <c r="DN59" s="511">
        <f t="shared" si="17"/>
        <v>100</v>
      </c>
      <c r="DO59" s="114"/>
      <c r="DP59" s="535"/>
      <c r="DQ59" s="314">
        <v>2</v>
      </c>
      <c r="DR59" s="258"/>
      <c r="DS59" s="527"/>
      <c r="DT59" s="258">
        <v>2</v>
      </c>
      <c r="DU59" s="125">
        <f t="shared" si="20"/>
        <v>100</v>
      </c>
      <c r="DV59" s="51"/>
      <c r="DW59" s="302"/>
      <c r="DX59" s="285"/>
      <c r="DY59" s="152"/>
    </row>
    <row r="60" spans="1:129" s="3" customFormat="1" ht="12.75">
      <c r="A60" s="51">
        <v>26</v>
      </c>
      <c r="B60" s="108" t="s">
        <v>54</v>
      </c>
      <c r="C60" s="109" t="s">
        <v>3</v>
      </c>
      <c r="D60" s="120">
        <v>62</v>
      </c>
      <c r="E60" s="121">
        <v>55</v>
      </c>
      <c r="F60" s="121"/>
      <c r="G60" s="121">
        <v>5</v>
      </c>
      <c r="H60" s="122">
        <v>2</v>
      </c>
      <c r="I60" s="123">
        <v>16</v>
      </c>
      <c r="J60" s="121">
        <v>11</v>
      </c>
      <c r="K60" s="121">
        <v>5</v>
      </c>
      <c r="L60" s="124"/>
      <c r="M60" s="51">
        <v>2</v>
      </c>
      <c r="N60" s="12"/>
      <c r="O60" s="12">
        <v>2</v>
      </c>
      <c r="P60" s="125"/>
      <c r="Q60" s="47">
        <v>78</v>
      </c>
      <c r="R60" s="126">
        <v>60</v>
      </c>
      <c r="S60" s="113"/>
      <c r="T60" s="121">
        <v>51</v>
      </c>
      <c r="U60" s="121"/>
      <c r="V60" s="121"/>
      <c r="W60" s="121">
        <v>8</v>
      </c>
      <c r="X60" s="122">
        <v>1</v>
      </c>
      <c r="Y60" s="113">
        <v>16</v>
      </c>
      <c r="Z60" s="113"/>
      <c r="AA60" s="113"/>
      <c r="AB60" s="121">
        <v>12</v>
      </c>
      <c r="AC60" s="121"/>
      <c r="AD60" s="121">
        <v>4</v>
      </c>
      <c r="AE60" s="124"/>
      <c r="AF60" s="127">
        <v>2</v>
      </c>
      <c r="AG60" s="54">
        <v>2</v>
      </c>
      <c r="AH60" s="12"/>
      <c r="AI60" s="128"/>
      <c r="AJ60" s="127">
        <v>77</v>
      </c>
      <c r="AK60" s="120">
        <v>59</v>
      </c>
      <c r="AL60" s="113"/>
      <c r="AM60" s="121"/>
      <c r="AN60" s="121">
        <v>53</v>
      </c>
      <c r="AO60" s="121">
        <v>1</v>
      </c>
      <c r="AP60" s="121">
        <v>5</v>
      </c>
      <c r="AQ60" s="122"/>
      <c r="AR60" s="113">
        <v>16</v>
      </c>
      <c r="AS60" s="113"/>
      <c r="AT60" s="113"/>
      <c r="AU60" s="121">
        <v>12</v>
      </c>
      <c r="AV60" s="121"/>
      <c r="AW60" s="121">
        <v>4</v>
      </c>
      <c r="AX60" s="124"/>
      <c r="AY60" s="259">
        <v>2</v>
      </c>
      <c r="AZ60" s="54">
        <v>1</v>
      </c>
      <c r="BA60" s="54"/>
      <c r="BB60" s="12">
        <v>1</v>
      </c>
      <c r="BC60" s="128"/>
      <c r="BD60" s="127">
        <f t="shared" si="0"/>
        <v>77</v>
      </c>
      <c r="BE60" s="120">
        <v>59</v>
      </c>
      <c r="BF60" s="113"/>
      <c r="BG60" s="121"/>
      <c r="BH60" s="121">
        <v>39</v>
      </c>
      <c r="BI60" s="121"/>
      <c r="BJ60" s="121">
        <v>20</v>
      </c>
      <c r="BK60" s="122">
        <f t="shared" si="1"/>
        <v>0</v>
      </c>
      <c r="BL60" s="113">
        <v>16</v>
      </c>
      <c r="BM60" s="113"/>
      <c r="BN60" s="113"/>
      <c r="BO60" s="121">
        <v>10</v>
      </c>
      <c r="BP60" s="121"/>
      <c r="BQ60" s="121">
        <v>5</v>
      </c>
      <c r="BR60" s="115">
        <f t="shared" si="2"/>
        <v>1</v>
      </c>
      <c r="BS60" s="259">
        <v>2</v>
      </c>
      <c r="BT60" s="327"/>
      <c r="BU60" s="327"/>
      <c r="BV60" s="54">
        <v>1</v>
      </c>
      <c r="BW60" s="54"/>
      <c r="BX60" s="12">
        <v>1</v>
      </c>
      <c r="BY60" s="128">
        <f t="shared" si="3"/>
        <v>0</v>
      </c>
      <c r="BZ60" s="127">
        <f t="shared" si="4"/>
        <v>76</v>
      </c>
      <c r="CA60" s="120">
        <v>59</v>
      </c>
      <c r="CB60" s="113"/>
      <c r="CC60" s="121">
        <v>23</v>
      </c>
      <c r="CD60" s="121">
        <v>24</v>
      </c>
      <c r="CE60" s="121">
        <v>1</v>
      </c>
      <c r="CF60" s="121">
        <v>11</v>
      </c>
      <c r="CG60" s="122">
        <f t="shared" si="22"/>
        <v>0</v>
      </c>
      <c r="CH60" s="113">
        <v>15</v>
      </c>
      <c r="CI60" s="113"/>
      <c r="CJ60" s="113">
        <v>5</v>
      </c>
      <c r="CK60" s="121">
        <v>4</v>
      </c>
      <c r="CL60" s="121">
        <v>1</v>
      </c>
      <c r="CM60" s="121">
        <v>5</v>
      </c>
      <c r="CN60" s="115">
        <f t="shared" si="23"/>
        <v>0</v>
      </c>
      <c r="CO60" s="259">
        <v>2</v>
      </c>
      <c r="CP60" s="327"/>
      <c r="CQ60" s="327"/>
      <c r="CR60" s="54">
        <v>1</v>
      </c>
      <c r="CS60" s="54"/>
      <c r="CT60" s="12">
        <v>1</v>
      </c>
      <c r="CU60" s="128">
        <f t="shared" si="24"/>
        <v>0</v>
      </c>
      <c r="CV60" s="127">
        <f t="shared" si="25"/>
        <v>48</v>
      </c>
      <c r="CW60" s="473"/>
      <c r="CX60" s="259">
        <f t="shared" si="10"/>
        <v>28</v>
      </c>
      <c r="CY60" s="434">
        <f t="shared" si="11"/>
        <v>48</v>
      </c>
      <c r="CZ60" s="128">
        <f t="shared" si="12"/>
        <v>4</v>
      </c>
      <c r="DA60" s="476">
        <f t="shared" si="9"/>
        <v>80</v>
      </c>
      <c r="DC60" s="417">
        <v>62</v>
      </c>
      <c r="DD60" s="120">
        <v>23</v>
      </c>
      <c r="DE60" s="510">
        <f t="shared" si="13"/>
        <v>37.096774193548384</v>
      </c>
      <c r="DF60" s="126">
        <v>36</v>
      </c>
      <c r="DG60" s="514">
        <f t="shared" si="14"/>
        <v>58.064516129032256</v>
      </c>
      <c r="DH60" s="113">
        <v>3</v>
      </c>
      <c r="DI60" s="514">
        <f t="shared" si="15"/>
        <v>4.838709677419355</v>
      </c>
      <c r="DJ60" s="537">
        <v>16</v>
      </c>
      <c r="DK60" s="126">
        <v>5</v>
      </c>
      <c r="DL60" s="540">
        <f t="shared" si="16"/>
        <v>31.25</v>
      </c>
      <c r="DM60" s="113">
        <v>10</v>
      </c>
      <c r="DN60" s="511">
        <f t="shared" si="17"/>
        <v>62.5</v>
      </c>
      <c r="DO60" s="114">
        <v>1</v>
      </c>
      <c r="DP60" s="535">
        <f t="shared" si="18"/>
        <v>6.25</v>
      </c>
      <c r="DQ60" s="314">
        <v>2</v>
      </c>
      <c r="DR60" s="258"/>
      <c r="DS60" s="527"/>
      <c r="DT60" s="258">
        <v>2</v>
      </c>
      <c r="DU60" s="125">
        <f t="shared" si="20"/>
        <v>100</v>
      </c>
      <c r="DV60" s="51"/>
      <c r="DW60" s="302"/>
      <c r="DX60" s="285"/>
      <c r="DY60" s="152"/>
    </row>
    <row r="61" spans="1:129" s="3" customFormat="1" ht="12.75">
      <c r="A61" s="51">
        <v>64</v>
      </c>
      <c r="B61" s="108" t="s">
        <v>55</v>
      </c>
      <c r="C61" s="109" t="s">
        <v>4</v>
      </c>
      <c r="D61" s="120">
        <v>12</v>
      </c>
      <c r="E61" s="121">
        <v>11</v>
      </c>
      <c r="F61" s="121"/>
      <c r="G61" s="121"/>
      <c r="H61" s="122">
        <v>1</v>
      </c>
      <c r="I61" s="123">
        <v>5</v>
      </c>
      <c r="J61" s="121">
        <v>5</v>
      </c>
      <c r="K61" s="121"/>
      <c r="L61" s="124"/>
      <c r="M61" s="51">
        <v>3</v>
      </c>
      <c r="N61" s="12">
        <v>3</v>
      </c>
      <c r="O61" s="12"/>
      <c r="P61" s="125"/>
      <c r="Q61" s="47">
        <v>19</v>
      </c>
      <c r="R61" s="126">
        <v>11</v>
      </c>
      <c r="S61" s="113"/>
      <c r="T61" s="121">
        <v>11</v>
      </c>
      <c r="U61" s="121"/>
      <c r="V61" s="121"/>
      <c r="W61" s="121"/>
      <c r="X61" s="122"/>
      <c r="Y61" s="113">
        <v>5</v>
      </c>
      <c r="Z61" s="113"/>
      <c r="AA61" s="113"/>
      <c r="AB61" s="121">
        <v>5</v>
      </c>
      <c r="AC61" s="121"/>
      <c r="AD61" s="121"/>
      <c r="AE61" s="124"/>
      <c r="AF61" s="127">
        <v>3</v>
      </c>
      <c r="AG61" s="54">
        <v>3</v>
      </c>
      <c r="AH61" s="12"/>
      <c r="AI61" s="128"/>
      <c r="AJ61" s="127">
        <v>19</v>
      </c>
      <c r="AK61" s="120">
        <v>11</v>
      </c>
      <c r="AL61" s="113"/>
      <c r="AM61" s="121"/>
      <c r="AN61" s="121">
        <v>10</v>
      </c>
      <c r="AO61" s="121"/>
      <c r="AP61" s="121"/>
      <c r="AQ61" s="122">
        <v>1</v>
      </c>
      <c r="AR61" s="113">
        <v>5</v>
      </c>
      <c r="AS61" s="113"/>
      <c r="AT61" s="113"/>
      <c r="AU61" s="121">
        <v>4</v>
      </c>
      <c r="AV61" s="121"/>
      <c r="AW61" s="121"/>
      <c r="AX61" s="124">
        <v>1</v>
      </c>
      <c r="AY61" s="259">
        <v>3</v>
      </c>
      <c r="AZ61" s="54">
        <v>3</v>
      </c>
      <c r="BA61" s="54"/>
      <c r="BB61" s="12"/>
      <c r="BC61" s="128"/>
      <c r="BD61" s="127">
        <f t="shared" si="0"/>
        <v>17</v>
      </c>
      <c r="BE61" s="120">
        <v>10</v>
      </c>
      <c r="BF61" s="113"/>
      <c r="BG61" s="121">
        <v>7</v>
      </c>
      <c r="BH61" s="121"/>
      <c r="BI61" s="121"/>
      <c r="BJ61" s="121">
        <v>2</v>
      </c>
      <c r="BK61" s="122">
        <f t="shared" si="1"/>
        <v>1</v>
      </c>
      <c r="BL61" s="113">
        <v>4</v>
      </c>
      <c r="BM61" s="113"/>
      <c r="BN61" s="113">
        <v>4</v>
      </c>
      <c r="BO61" s="121"/>
      <c r="BP61" s="121"/>
      <c r="BQ61" s="121"/>
      <c r="BR61" s="115">
        <f t="shared" si="2"/>
        <v>0</v>
      </c>
      <c r="BS61" s="259">
        <v>3</v>
      </c>
      <c r="BT61" s="327"/>
      <c r="BU61" s="327">
        <v>1</v>
      </c>
      <c r="BV61" s="54"/>
      <c r="BW61" s="54"/>
      <c r="BX61" s="12">
        <v>2</v>
      </c>
      <c r="BY61" s="128">
        <f t="shared" si="3"/>
        <v>0</v>
      </c>
      <c r="BZ61" s="127">
        <f t="shared" si="4"/>
        <v>4</v>
      </c>
      <c r="CA61" s="120">
        <v>2</v>
      </c>
      <c r="CB61" s="113"/>
      <c r="CC61" s="121">
        <v>2</v>
      </c>
      <c r="CD61" s="121"/>
      <c r="CE61" s="121"/>
      <c r="CF61" s="121"/>
      <c r="CG61" s="122">
        <f t="shared" si="22"/>
        <v>0</v>
      </c>
      <c r="CH61" s="113"/>
      <c r="CI61" s="113"/>
      <c r="CJ61" s="113"/>
      <c r="CK61" s="121"/>
      <c r="CL61" s="121"/>
      <c r="CM61" s="121"/>
      <c r="CN61" s="115">
        <f t="shared" si="23"/>
        <v>0</v>
      </c>
      <c r="CO61" s="259">
        <v>2</v>
      </c>
      <c r="CP61" s="327"/>
      <c r="CQ61" s="327">
        <v>1</v>
      </c>
      <c r="CR61" s="54"/>
      <c r="CS61" s="54"/>
      <c r="CT61" s="12">
        <v>1</v>
      </c>
      <c r="CU61" s="128">
        <f t="shared" si="24"/>
        <v>0</v>
      </c>
      <c r="CV61" s="127">
        <f t="shared" si="25"/>
        <v>1</v>
      </c>
      <c r="CW61" s="473"/>
      <c r="CX61" s="259">
        <f t="shared" si="10"/>
        <v>15</v>
      </c>
      <c r="CY61" s="434">
        <f t="shared" si="11"/>
        <v>1</v>
      </c>
      <c r="CZ61" s="128">
        <f t="shared" si="12"/>
        <v>4</v>
      </c>
      <c r="DA61" s="476">
        <f t="shared" si="9"/>
        <v>20</v>
      </c>
      <c r="DC61" s="417">
        <v>12</v>
      </c>
      <c r="DD61" s="120">
        <v>9</v>
      </c>
      <c r="DE61" s="510">
        <f t="shared" si="13"/>
        <v>75</v>
      </c>
      <c r="DF61" s="126"/>
      <c r="DG61" s="514">
        <f t="shared" si="14"/>
        <v>0</v>
      </c>
      <c r="DH61" s="113">
        <v>3</v>
      </c>
      <c r="DI61" s="514">
        <f t="shared" si="15"/>
        <v>25</v>
      </c>
      <c r="DJ61" s="537">
        <v>5</v>
      </c>
      <c r="DK61" s="126">
        <v>4</v>
      </c>
      <c r="DL61" s="540">
        <f t="shared" si="16"/>
        <v>80</v>
      </c>
      <c r="DM61" s="113"/>
      <c r="DN61" s="511"/>
      <c r="DO61" s="114">
        <v>1</v>
      </c>
      <c r="DP61" s="535">
        <f t="shared" si="18"/>
        <v>20</v>
      </c>
      <c r="DQ61" s="314">
        <v>3</v>
      </c>
      <c r="DR61" s="258">
        <v>2</v>
      </c>
      <c r="DS61" s="527">
        <f t="shared" si="19"/>
        <v>66.66666666666667</v>
      </c>
      <c r="DT61" s="258">
        <v>1</v>
      </c>
      <c r="DU61" s="125">
        <f t="shared" si="20"/>
        <v>33.333333333333336</v>
      </c>
      <c r="DV61" s="51"/>
      <c r="DW61" s="302"/>
      <c r="DX61" s="285"/>
      <c r="DY61" s="152"/>
    </row>
    <row r="62" spans="1:129" s="3" customFormat="1" ht="12.75">
      <c r="A62" s="51">
        <v>12</v>
      </c>
      <c r="B62" s="108" t="s">
        <v>56</v>
      </c>
      <c r="C62" s="109" t="s">
        <v>3</v>
      </c>
      <c r="D62" s="120">
        <v>46</v>
      </c>
      <c r="E62" s="121">
        <v>43</v>
      </c>
      <c r="F62" s="121"/>
      <c r="G62" s="121">
        <v>2</v>
      </c>
      <c r="H62" s="122">
        <v>1</v>
      </c>
      <c r="I62" s="123">
        <v>13</v>
      </c>
      <c r="J62" s="121">
        <v>12</v>
      </c>
      <c r="K62" s="121">
        <v>1</v>
      </c>
      <c r="L62" s="124"/>
      <c r="M62" s="51">
        <v>1</v>
      </c>
      <c r="N62" s="12">
        <v>1</v>
      </c>
      <c r="O62" s="12"/>
      <c r="P62" s="125"/>
      <c r="Q62" s="47">
        <v>59</v>
      </c>
      <c r="R62" s="126">
        <v>45</v>
      </c>
      <c r="S62" s="113"/>
      <c r="T62" s="121">
        <v>32</v>
      </c>
      <c r="U62" s="121"/>
      <c r="V62" s="121">
        <v>1</v>
      </c>
      <c r="W62" s="121">
        <v>10</v>
      </c>
      <c r="X62" s="122">
        <v>2</v>
      </c>
      <c r="Y62" s="113">
        <v>13</v>
      </c>
      <c r="Z62" s="113"/>
      <c r="AA62" s="113"/>
      <c r="AB62" s="121">
        <v>9</v>
      </c>
      <c r="AC62" s="121"/>
      <c r="AD62" s="121">
        <v>4</v>
      </c>
      <c r="AE62" s="124"/>
      <c r="AF62" s="127">
        <v>1</v>
      </c>
      <c r="AG62" s="54">
        <v>1</v>
      </c>
      <c r="AH62" s="12"/>
      <c r="AI62" s="128"/>
      <c r="AJ62" s="127">
        <v>57</v>
      </c>
      <c r="AK62" s="120">
        <v>43</v>
      </c>
      <c r="AL62" s="113"/>
      <c r="AM62" s="121"/>
      <c r="AN62" s="121">
        <v>33</v>
      </c>
      <c r="AO62" s="121">
        <v>1</v>
      </c>
      <c r="AP62" s="121">
        <v>4</v>
      </c>
      <c r="AQ62" s="122">
        <v>5</v>
      </c>
      <c r="AR62" s="113">
        <v>13</v>
      </c>
      <c r="AS62" s="113"/>
      <c r="AT62" s="113"/>
      <c r="AU62" s="121">
        <v>12</v>
      </c>
      <c r="AV62" s="121"/>
      <c r="AW62" s="121">
        <v>1</v>
      </c>
      <c r="AX62" s="124"/>
      <c r="AY62" s="259">
        <v>1</v>
      </c>
      <c r="AZ62" s="54">
        <v>1</v>
      </c>
      <c r="BA62" s="54"/>
      <c r="BB62" s="12"/>
      <c r="BC62" s="128"/>
      <c r="BD62" s="127">
        <f t="shared" si="0"/>
        <v>52</v>
      </c>
      <c r="BE62" s="120">
        <v>38</v>
      </c>
      <c r="BF62" s="113">
        <v>1</v>
      </c>
      <c r="BG62" s="121"/>
      <c r="BH62" s="121">
        <v>33</v>
      </c>
      <c r="BI62" s="121"/>
      <c r="BJ62" s="121">
        <v>2</v>
      </c>
      <c r="BK62" s="122">
        <f t="shared" si="1"/>
        <v>3</v>
      </c>
      <c r="BL62" s="113">
        <v>13</v>
      </c>
      <c r="BM62" s="113"/>
      <c r="BN62" s="113"/>
      <c r="BO62" s="121">
        <v>13</v>
      </c>
      <c r="BP62" s="121"/>
      <c r="BQ62" s="121"/>
      <c r="BR62" s="115">
        <f t="shared" si="2"/>
        <v>0</v>
      </c>
      <c r="BS62" s="259">
        <v>1</v>
      </c>
      <c r="BT62" s="327"/>
      <c r="BU62" s="327"/>
      <c r="BV62" s="54">
        <v>1</v>
      </c>
      <c r="BW62" s="54"/>
      <c r="BX62" s="12"/>
      <c r="BY62" s="128">
        <f t="shared" si="3"/>
        <v>0</v>
      </c>
      <c r="BZ62" s="127">
        <f t="shared" si="4"/>
        <v>50</v>
      </c>
      <c r="CA62" s="120">
        <v>36</v>
      </c>
      <c r="CB62" s="113"/>
      <c r="CC62" s="121">
        <v>27</v>
      </c>
      <c r="CD62" s="121">
        <v>5</v>
      </c>
      <c r="CE62" s="121">
        <v>1</v>
      </c>
      <c r="CF62" s="121">
        <v>2</v>
      </c>
      <c r="CG62" s="122">
        <f t="shared" si="22"/>
        <v>1</v>
      </c>
      <c r="CH62" s="113">
        <v>13</v>
      </c>
      <c r="CI62" s="113"/>
      <c r="CJ62" s="113">
        <v>9</v>
      </c>
      <c r="CK62" s="121">
        <v>4</v>
      </c>
      <c r="CL62" s="121"/>
      <c r="CM62" s="121"/>
      <c r="CN62" s="115">
        <f t="shared" si="23"/>
        <v>0</v>
      </c>
      <c r="CO62" s="259">
        <v>1</v>
      </c>
      <c r="CP62" s="327"/>
      <c r="CQ62" s="327">
        <v>1</v>
      </c>
      <c r="CR62" s="54"/>
      <c r="CS62" s="54"/>
      <c r="CT62" s="12"/>
      <c r="CU62" s="128">
        <f t="shared" si="24"/>
        <v>0</v>
      </c>
      <c r="CV62" s="127">
        <f t="shared" si="25"/>
        <v>12</v>
      </c>
      <c r="CW62" s="473"/>
      <c r="CX62" s="259">
        <f t="shared" si="10"/>
        <v>37</v>
      </c>
      <c r="CY62" s="434">
        <f t="shared" si="11"/>
        <v>12</v>
      </c>
      <c r="CZ62" s="128">
        <f t="shared" si="12"/>
        <v>11</v>
      </c>
      <c r="DA62" s="476">
        <f t="shared" si="9"/>
        <v>60</v>
      </c>
      <c r="DC62" s="417">
        <v>46</v>
      </c>
      <c r="DD62" s="120">
        <v>27</v>
      </c>
      <c r="DE62" s="510">
        <f t="shared" si="13"/>
        <v>58.69565217391305</v>
      </c>
      <c r="DF62" s="126">
        <v>8</v>
      </c>
      <c r="DG62" s="514">
        <f t="shared" si="14"/>
        <v>17.391304347826086</v>
      </c>
      <c r="DH62" s="113">
        <v>11</v>
      </c>
      <c r="DI62" s="514">
        <f t="shared" si="15"/>
        <v>23.91304347826087</v>
      </c>
      <c r="DJ62" s="537">
        <v>13</v>
      </c>
      <c r="DK62" s="126">
        <v>9</v>
      </c>
      <c r="DL62" s="540">
        <f t="shared" si="16"/>
        <v>69.23076923076923</v>
      </c>
      <c r="DM62" s="113">
        <v>4</v>
      </c>
      <c r="DN62" s="511">
        <f t="shared" si="17"/>
        <v>30.76923076923077</v>
      </c>
      <c r="DO62" s="114"/>
      <c r="DP62" s="535"/>
      <c r="DQ62" s="314">
        <v>1</v>
      </c>
      <c r="DR62" s="258">
        <v>1</v>
      </c>
      <c r="DS62" s="527">
        <f t="shared" si="19"/>
        <v>100</v>
      </c>
      <c r="DT62" s="258"/>
      <c r="DU62" s="125"/>
      <c r="DV62" s="51"/>
      <c r="DW62" s="302"/>
      <c r="DX62" s="285"/>
      <c r="DY62" s="152"/>
    </row>
    <row r="63" spans="1:129" s="3" customFormat="1" ht="12.75">
      <c r="A63" s="51">
        <v>34</v>
      </c>
      <c r="B63" s="108" t="s">
        <v>57</v>
      </c>
      <c r="C63" s="109" t="s">
        <v>1</v>
      </c>
      <c r="D63" s="120">
        <v>49</v>
      </c>
      <c r="E63" s="121">
        <v>42</v>
      </c>
      <c r="F63" s="121">
        <v>1</v>
      </c>
      <c r="G63" s="121">
        <v>2</v>
      </c>
      <c r="H63" s="122">
        <v>4</v>
      </c>
      <c r="I63" s="123">
        <v>26</v>
      </c>
      <c r="J63" s="121">
        <v>20</v>
      </c>
      <c r="K63" s="121">
        <v>4</v>
      </c>
      <c r="L63" s="124">
        <v>2</v>
      </c>
      <c r="M63" s="51">
        <v>6</v>
      </c>
      <c r="N63" s="12">
        <v>5</v>
      </c>
      <c r="O63" s="12">
        <v>1</v>
      </c>
      <c r="P63" s="125"/>
      <c r="Q63" s="47">
        <v>74</v>
      </c>
      <c r="R63" s="126">
        <v>44</v>
      </c>
      <c r="S63" s="113"/>
      <c r="T63" s="121">
        <v>36</v>
      </c>
      <c r="U63" s="121"/>
      <c r="V63" s="121">
        <v>2</v>
      </c>
      <c r="W63" s="121">
        <v>2</v>
      </c>
      <c r="X63" s="122">
        <v>4</v>
      </c>
      <c r="Y63" s="113">
        <v>24</v>
      </c>
      <c r="Z63" s="113"/>
      <c r="AA63" s="113"/>
      <c r="AB63" s="121">
        <v>21</v>
      </c>
      <c r="AC63" s="121"/>
      <c r="AD63" s="121">
        <v>2</v>
      </c>
      <c r="AE63" s="124">
        <v>1</v>
      </c>
      <c r="AF63" s="127">
        <v>6</v>
      </c>
      <c r="AG63" s="54">
        <v>4</v>
      </c>
      <c r="AH63" s="12">
        <v>1</v>
      </c>
      <c r="AI63" s="128">
        <v>1</v>
      </c>
      <c r="AJ63" s="127">
        <v>68</v>
      </c>
      <c r="AK63" s="120">
        <v>40</v>
      </c>
      <c r="AL63" s="113"/>
      <c r="AM63" s="121"/>
      <c r="AN63" s="121">
        <v>36</v>
      </c>
      <c r="AO63" s="121"/>
      <c r="AP63" s="121">
        <v>2</v>
      </c>
      <c r="AQ63" s="122">
        <v>2</v>
      </c>
      <c r="AR63" s="113">
        <v>23</v>
      </c>
      <c r="AS63" s="113"/>
      <c r="AT63" s="113"/>
      <c r="AU63" s="121">
        <v>19</v>
      </c>
      <c r="AV63" s="121">
        <v>2</v>
      </c>
      <c r="AW63" s="121">
        <v>2</v>
      </c>
      <c r="AX63" s="124"/>
      <c r="AY63" s="259">
        <v>5</v>
      </c>
      <c r="AZ63" s="54">
        <v>3</v>
      </c>
      <c r="BA63" s="54"/>
      <c r="BB63" s="12">
        <v>1</v>
      </c>
      <c r="BC63" s="128">
        <v>1</v>
      </c>
      <c r="BD63" s="127">
        <f t="shared" si="0"/>
        <v>65</v>
      </c>
      <c r="BE63" s="120">
        <v>38</v>
      </c>
      <c r="BF63" s="113"/>
      <c r="BG63" s="121">
        <v>33</v>
      </c>
      <c r="BH63" s="121"/>
      <c r="BI63" s="121"/>
      <c r="BJ63" s="121">
        <v>4</v>
      </c>
      <c r="BK63" s="122">
        <f t="shared" si="1"/>
        <v>1</v>
      </c>
      <c r="BL63" s="113">
        <v>23</v>
      </c>
      <c r="BM63" s="113"/>
      <c r="BN63" s="113">
        <v>16</v>
      </c>
      <c r="BO63" s="121">
        <v>1</v>
      </c>
      <c r="BP63" s="121"/>
      <c r="BQ63" s="121">
        <v>5</v>
      </c>
      <c r="BR63" s="115">
        <f t="shared" si="2"/>
        <v>1</v>
      </c>
      <c r="BS63" s="259">
        <v>4</v>
      </c>
      <c r="BT63" s="327"/>
      <c r="BU63" s="327">
        <v>3</v>
      </c>
      <c r="BV63" s="54"/>
      <c r="BW63" s="54"/>
      <c r="BX63" s="12">
        <v>1</v>
      </c>
      <c r="BY63" s="128">
        <f t="shared" si="3"/>
        <v>0</v>
      </c>
      <c r="BZ63" s="127">
        <f t="shared" si="4"/>
        <v>11</v>
      </c>
      <c r="CA63" s="120">
        <v>4</v>
      </c>
      <c r="CB63" s="113"/>
      <c r="CC63" s="121"/>
      <c r="CD63" s="121">
        <v>1</v>
      </c>
      <c r="CE63" s="121"/>
      <c r="CF63" s="121">
        <v>3</v>
      </c>
      <c r="CG63" s="122">
        <f t="shared" si="22"/>
        <v>0</v>
      </c>
      <c r="CH63" s="113">
        <v>6</v>
      </c>
      <c r="CI63" s="113"/>
      <c r="CJ63" s="113"/>
      <c r="CK63" s="121">
        <v>2</v>
      </c>
      <c r="CL63" s="121"/>
      <c r="CM63" s="121">
        <v>1</v>
      </c>
      <c r="CN63" s="115">
        <f t="shared" si="23"/>
        <v>3</v>
      </c>
      <c r="CO63" s="259">
        <v>1</v>
      </c>
      <c r="CP63" s="327"/>
      <c r="CQ63" s="327"/>
      <c r="CR63" s="54"/>
      <c r="CS63" s="54"/>
      <c r="CT63" s="12">
        <v>1</v>
      </c>
      <c r="CU63" s="128">
        <f t="shared" si="24"/>
        <v>0</v>
      </c>
      <c r="CV63" s="127">
        <f t="shared" si="25"/>
        <v>8</v>
      </c>
      <c r="CW63" s="473"/>
      <c r="CX63" s="259">
        <f t="shared" si="10"/>
        <v>53</v>
      </c>
      <c r="CY63" s="434">
        <f t="shared" si="11"/>
        <v>8</v>
      </c>
      <c r="CZ63" s="128">
        <f t="shared" si="12"/>
        <v>20</v>
      </c>
      <c r="DA63" s="476">
        <f t="shared" si="9"/>
        <v>81</v>
      </c>
      <c r="DC63" s="417">
        <v>49</v>
      </c>
      <c r="DD63" s="120">
        <v>34</v>
      </c>
      <c r="DE63" s="510">
        <f t="shared" si="13"/>
        <v>69.38775510204081</v>
      </c>
      <c r="DF63" s="126">
        <v>4</v>
      </c>
      <c r="DG63" s="514">
        <f t="shared" si="14"/>
        <v>8.16326530612245</v>
      </c>
      <c r="DH63" s="113">
        <v>11</v>
      </c>
      <c r="DI63" s="514">
        <f t="shared" si="15"/>
        <v>22.448979591836736</v>
      </c>
      <c r="DJ63" s="537">
        <v>26</v>
      </c>
      <c r="DK63" s="126">
        <v>16</v>
      </c>
      <c r="DL63" s="540">
        <f t="shared" si="16"/>
        <v>61.53846153846154</v>
      </c>
      <c r="DM63" s="113">
        <v>3</v>
      </c>
      <c r="DN63" s="511">
        <f t="shared" si="17"/>
        <v>11.538461538461538</v>
      </c>
      <c r="DO63" s="114">
        <v>7</v>
      </c>
      <c r="DP63" s="535">
        <f t="shared" si="18"/>
        <v>26.923076923076923</v>
      </c>
      <c r="DQ63" s="314">
        <v>6</v>
      </c>
      <c r="DR63" s="258">
        <v>3</v>
      </c>
      <c r="DS63" s="527">
        <f t="shared" si="19"/>
        <v>50</v>
      </c>
      <c r="DT63" s="258">
        <v>1</v>
      </c>
      <c r="DU63" s="125">
        <f t="shared" si="20"/>
        <v>16.666666666666668</v>
      </c>
      <c r="DV63" s="51">
        <v>2</v>
      </c>
      <c r="DW63" s="302">
        <f t="shared" si="21"/>
        <v>33.333333333333336</v>
      </c>
      <c r="DX63" s="285"/>
      <c r="DY63" s="152"/>
    </row>
    <row r="64" spans="1:129" s="3" customFormat="1" ht="12.75">
      <c r="A64" s="51">
        <v>33</v>
      </c>
      <c r="B64" s="108" t="s">
        <v>58</v>
      </c>
      <c r="C64" s="109" t="s">
        <v>2</v>
      </c>
      <c r="D64" s="120">
        <v>48</v>
      </c>
      <c r="E64" s="121">
        <v>47</v>
      </c>
      <c r="F64" s="121"/>
      <c r="G64" s="121"/>
      <c r="H64" s="122">
        <v>1</v>
      </c>
      <c r="I64" s="123">
        <v>19</v>
      </c>
      <c r="J64" s="121">
        <v>18</v>
      </c>
      <c r="K64" s="121"/>
      <c r="L64" s="124">
        <v>1</v>
      </c>
      <c r="M64" s="51">
        <v>13</v>
      </c>
      <c r="N64" s="12">
        <v>13</v>
      </c>
      <c r="O64" s="12"/>
      <c r="P64" s="125"/>
      <c r="Q64" s="47">
        <v>78</v>
      </c>
      <c r="R64" s="126">
        <v>47</v>
      </c>
      <c r="S64" s="113"/>
      <c r="T64" s="121">
        <v>43</v>
      </c>
      <c r="U64" s="121"/>
      <c r="V64" s="121"/>
      <c r="W64" s="121">
        <v>2</v>
      </c>
      <c r="X64" s="122">
        <v>2</v>
      </c>
      <c r="Y64" s="113">
        <v>18</v>
      </c>
      <c r="Z64" s="113"/>
      <c r="AA64" s="113"/>
      <c r="AB64" s="121">
        <v>17</v>
      </c>
      <c r="AC64" s="121"/>
      <c r="AD64" s="121">
        <v>1</v>
      </c>
      <c r="AE64" s="124"/>
      <c r="AF64" s="127">
        <v>13</v>
      </c>
      <c r="AG64" s="54">
        <v>12</v>
      </c>
      <c r="AH64" s="12">
        <v>1</v>
      </c>
      <c r="AI64" s="128"/>
      <c r="AJ64" s="127">
        <v>76</v>
      </c>
      <c r="AK64" s="120">
        <v>45</v>
      </c>
      <c r="AL64" s="113"/>
      <c r="AM64" s="121"/>
      <c r="AN64" s="121">
        <v>41</v>
      </c>
      <c r="AO64" s="121">
        <v>2</v>
      </c>
      <c r="AP64" s="121">
        <v>2</v>
      </c>
      <c r="AQ64" s="122"/>
      <c r="AR64" s="113">
        <v>18</v>
      </c>
      <c r="AS64" s="113"/>
      <c r="AT64" s="113"/>
      <c r="AU64" s="121">
        <v>17</v>
      </c>
      <c r="AV64" s="121"/>
      <c r="AW64" s="121">
        <v>1</v>
      </c>
      <c r="AX64" s="124"/>
      <c r="AY64" s="259">
        <v>13</v>
      </c>
      <c r="AZ64" s="54">
        <v>11</v>
      </c>
      <c r="BA64" s="54"/>
      <c r="BB64" s="12">
        <v>1</v>
      </c>
      <c r="BC64" s="128">
        <v>1</v>
      </c>
      <c r="BD64" s="127">
        <f t="shared" si="0"/>
        <v>75</v>
      </c>
      <c r="BE64" s="120">
        <v>45</v>
      </c>
      <c r="BF64" s="113"/>
      <c r="BG64" s="121">
        <v>32</v>
      </c>
      <c r="BH64" s="121">
        <v>2</v>
      </c>
      <c r="BI64" s="121"/>
      <c r="BJ64" s="121">
        <v>8</v>
      </c>
      <c r="BK64" s="122">
        <f t="shared" si="1"/>
        <v>3</v>
      </c>
      <c r="BL64" s="113">
        <v>18</v>
      </c>
      <c r="BM64" s="113"/>
      <c r="BN64" s="113">
        <v>15</v>
      </c>
      <c r="BO64" s="121">
        <v>1</v>
      </c>
      <c r="BP64" s="121"/>
      <c r="BQ64" s="121">
        <v>2</v>
      </c>
      <c r="BR64" s="115">
        <f t="shared" si="2"/>
        <v>0</v>
      </c>
      <c r="BS64" s="259">
        <v>12</v>
      </c>
      <c r="BT64" s="327"/>
      <c r="BU64" s="327">
        <v>8</v>
      </c>
      <c r="BV64" s="54"/>
      <c r="BW64" s="54"/>
      <c r="BX64" s="12">
        <v>3</v>
      </c>
      <c r="BY64" s="128">
        <f t="shared" si="3"/>
        <v>1</v>
      </c>
      <c r="BZ64" s="127">
        <f t="shared" si="4"/>
        <v>16</v>
      </c>
      <c r="CA64" s="120">
        <v>10</v>
      </c>
      <c r="CB64" s="113"/>
      <c r="CC64" s="121">
        <v>5</v>
      </c>
      <c r="CD64" s="121"/>
      <c r="CE64" s="121"/>
      <c r="CF64" s="121">
        <v>4</v>
      </c>
      <c r="CG64" s="122">
        <f t="shared" si="22"/>
        <v>1</v>
      </c>
      <c r="CH64" s="113">
        <v>3</v>
      </c>
      <c r="CI64" s="113"/>
      <c r="CJ64" s="113">
        <v>1</v>
      </c>
      <c r="CK64" s="121">
        <v>1</v>
      </c>
      <c r="CL64" s="121"/>
      <c r="CM64" s="121">
        <v>1</v>
      </c>
      <c r="CN64" s="115">
        <f t="shared" si="23"/>
        <v>0</v>
      </c>
      <c r="CO64" s="259">
        <v>3</v>
      </c>
      <c r="CP64" s="327"/>
      <c r="CQ64" s="327"/>
      <c r="CR64" s="54"/>
      <c r="CS64" s="54"/>
      <c r="CT64" s="12">
        <v>3</v>
      </c>
      <c r="CU64" s="128">
        <f t="shared" si="24"/>
        <v>0</v>
      </c>
      <c r="CV64" s="127">
        <f t="shared" si="25"/>
        <v>9</v>
      </c>
      <c r="CW64" s="473"/>
      <c r="CX64" s="259">
        <f t="shared" si="10"/>
        <v>61</v>
      </c>
      <c r="CY64" s="434">
        <f t="shared" si="11"/>
        <v>9</v>
      </c>
      <c r="CZ64" s="128">
        <f t="shared" si="12"/>
        <v>10</v>
      </c>
      <c r="DA64" s="476">
        <f t="shared" si="9"/>
        <v>80</v>
      </c>
      <c r="DC64" s="417">
        <v>48</v>
      </c>
      <c r="DD64" s="120">
        <v>37</v>
      </c>
      <c r="DE64" s="510">
        <f t="shared" si="13"/>
        <v>77.08333333333333</v>
      </c>
      <c r="DF64" s="126">
        <v>4</v>
      </c>
      <c r="DG64" s="514">
        <f t="shared" si="14"/>
        <v>8.333333333333334</v>
      </c>
      <c r="DH64" s="113">
        <v>7</v>
      </c>
      <c r="DI64" s="514">
        <f t="shared" si="15"/>
        <v>14.583333333333334</v>
      </c>
      <c r="DJ64" s="537">
        <v>19</v>
      </c>
      <c r="DK64" s="126">
        <v>16</v>
      </c>
      <c r="DL64" s="540">
        <f t="shared" si="16"/>
        <v>84.21052631578948</v>
      </c>
      <c r="DM64" s="113">
        <v>2</v>
      </c>
      <c r="DN64" s="511">
        <f t="shared" si="17"/>
        <v>10.526315789473685</v>
      </c>
      <c r="DO64" s="114">
        <v>1</v>
      </c>
      <c r="DP64" s="535">
        <f t="shared" si="18"/>
        <v>5.2631578947368425</v>
      </c>
      <c r="DQ64" s="314">
        <v>13</v>
      </c>
      <c r="DR64" s="258">
        <v>8</v>
      </c>
      <c r="DS64" s="527">
        <f t="shared" si="19"/>
        <v>61.53846153846154</v>
      </c>
      <c r="DT64" s="258">
        <v>3</v>
      </c>
      <c r="DU64" s="125">
        <f t="shared" si="20"/>
        <v>23.076923076923077</v>
      </c>
      <c r="DV64" s="51">
        <v>2</v>
      </c>
      <c r="DW64" s="302">
        <f t="shared" si="21"/>
        <v>15.384615384615385</v>
      </c>
      <c r="DX64" s="285"/>
      <c r="DY64" s="152"/>
    </row>
    <row r="65" spans="1:129" s="3" customFormat="1" ht="12.75">
      <c r="A65" s="51">
        <v>23</v>
      </c>
      <c r="B65" s="108" t="s">
        <v>59</v>
      </c>
      <c r="C65" s="109" t="s">
        <v>3</v>
      </c>
      <c r="D65" s="120">
        <v>52</v>
      </c>
      <c r="E65" s="121">
        <v>48</v>
      </c>
      <c r="F65" s="121"/>
      <c r="G65" s="121">
        <v>2</v>
      </c>
      <c r="H65" s="122">
        <v>2</v>
      </c>
      <c r="I65" s="123">
        <v>24</v>
      </c>
      <c r="J65" s="121">
        <v>23</v>
      </c>
      <c r="K65" s="121">
        <v>1</v>
      </c>
      <c r="L65" s="124"/>
      <c r="M65" s="51">
        <v>4</v>
      </c>
      <c r="N65" s="12">
        <v>4</v>
      </c>
      <c r="O65" s="12"/>
      <c r="P65" s="125"/>
      <c r="Q65" s="47">
        <v>78</v>
      </c>
      <c r="R65" s="126">
        <v>50</v>
      </c>
      <c r="S65" s="113"/>
      <c r="T65" s="121">
        <v>46</v>
      </c>
      <c r="U65" s="121"/>
      <c r="V65" s="121"/>
      <c r="W65" s="121">
        <v>2</v>
      </c>
      <c r="X65" s="122">
        <v>2</v>
      </c>
      <c r="Y65" s="113">
        <v>24</v>
      </c>
      <c r="Z65" s="113"/>
      <c r="AA65" s="113"/>
      <c r="AB65" s="121">
        <v>23</v>
      </c>
      <c r="AC65" s="121"/>
      <c r="AD65" s="121"/>
      <c r="AE65" s="124">
        <v>1</v>
      </c>
      <c r="AF65" s="127">
        <v>4</v>
      </c>
      <c r="AG65" s="54">
        <v>4</v>
      </c>
      <c r="AH65" s="12"/>
      <c r="AI65" s="128"/>
      <c r="AJ65" s="127">
        <v>75</v>
      </c>
      <c r="AK65" s="120">
        <v>48</v>
      </c>
      <c r="AL65" s="113"/>
      <c r="AM65" s="121"/>
      <c r="AN65" s="121">
        <v>45</v>
      </c>
      <c r="AO65" s="121">
        <v>1</v>
      </c>
      <c r="AP65" s="121">
        <v>1</v>
      </c>
      <c r="AQ65" s="122">
        <v>1</v>
      </c>
      <c r="AR65" s="113">
        <v>23</v>
      </c>
      <c r="AS65" s="113"/>
      <c r="AT65" s="113"/>
      <c r="AU65" s="121">
        <v>22</v>
      </c>
      <c r="AV65" s="121"/>
      <c r="AW65" s="121">
        <v>1</v>
      </c>
      <c r="AX65" s="124"/>
      <c r="AY65" s="259">
        <v>4</v>
      </c>
      <c r="AZ65" s="54">
        <v>4</v>
      </c>
      <c r="BA65" s="54"/>
      <c r="BB65" s="12"/>
      <c r="BC65" s="128"/>
      <c r="BD65" s="127">
        <f t="shared" si="0"/>
        <v>74</v>
      </c>
      <c r="BE65" s="120">
        <v>47</v>
      </c>
      <c r="BF65" s="113"/>
      <c r="BG65" s="121">
        <v>18</v>
      </c>
      <c r="BH65" s="121">
        <v>26</v>
      </c>
      <c r="BI65" s="121">
        <v>1</v>
      </c>
      <c r="BJ65" s="121">
        <v>2</v>
      </c>
      <c r="BK65" s="122">
        <f t="shared" si="1"/>
        <v>0</v>
      </c>
      <c r="BL65" s="113">
        <v>23</v>
      </c>
      <c r="BM65" s="113"/>
      <c r="BN65" s="113">
        <v>6</v>
      </c>
      <c r="BO65" s="121">
        <v>16</v>
      </c>
      <c r="BP65" s="121"/>
      <c r="BQ65" s="121">
        <v>1</v>
      </c>
      <c r="BR65" s="115">
        <f t="shared" si="2"/>
        <v>0</v>
      </c>
      <c r="BS65" s="259">
        <v>4</v>
      </c>
      <c r="BT65" s="327"/>
      <c r="BU65" s="327">
        <v>1</v>
      </c>
      <c r="BV65" s="54">
        <v>3</v>
      </c>
      <c r="BW65" s="54"/>
      <c r="BX65" s="12"/>
      <c r="BY65" s="128">
        <f t="shared" si="3"/>
        <v>0</v>
      </c>
      <c r="BZ65" s="127">
        <f t="shared" si="4"/>
        <v>49</v>
      </c>
      <c r="CA65" s="120">
        <v>29</v>
      </c>
      <c r="CB65" s="113"/>
      <c r="CC65" s="121">
        <v>22</v>
      </c>
      <c r="CD65" s="121">
        <v>4</v>
      </c>
      <c r="CE65" s="121">
        <v>1</v>
      </c>
      <c r="CF65" s="121">
        <v>1</v>
      </c>
      <c r="CG65" s="122">
        <f t="shared" si="22"/>
        <v>1</v>
      </c>
      <c r="CH65" s="113">
        <v>17</v>
      </c>
      <c r="CI65" s="113"/>
      <c r="CJ65" s="113">
        <v>16</v>
      </c>
      <c r="CK65" s="121"/>
      <c r="CL65" s="121"/>
      <c r="CM65" s="121"/>
      <c r="CN65" s="115">
        <f t="shared" si="23"/>
        <v>1</v>
      </c>
      <c r="CO65" s="259">
        <v>3</v>
      </c>
      <c r="CP65" s="327"/>
      <c r="CQ65" s="327">
        <v>3</v>
      </c>
      <c r="CR65" s="54"/>
      <c r="CS65" s="54"/>
      <c r="CT65" s="12"/>
      <c r="CU65" s="128">
        <f t="shared" si="24"/>
        <v>0</v>
      </c>
      <c r="CV65" s="127">
        <f t="shared" si="25"/>
        <v>6</v>
      </c>
      <c r="CW65" s="473"/>
      <c r="CX65" s="259">
        <f t="shared" si="10"/>
        <v>66</v>
      </c>
      <c r="CY65" s="434">
        <f t="shared" si="11"/>
        <v>6</v>
      </c>
      <c r="CZ65" s="128">
        <f t="shared" si="12"/>
        <v>8</v>
      </c>
      <c r="DA65" s="476">
        <f t="shared" si="9"/>
        <v>80</v>
      </c>
      <c r="DC65" s="417">
        <v>52</v>
      </c>
      <c r="DD65" s="120">
        <v>40</v>
      </c>
      <c r="DE65" s="510">
        <f t="shared" si="13"/>
        <v>76.92307692307692</v>
      </c>
      <c r="DF65" s="126">
        <v>6</v>
      </c>
      <c r="DG65" s="514">
        <f t="shared" si="14"/>
        <v>11.538461538461538</v>
      </c>
      <c r="DH65" s="113">
        <v>6</v>
      </c>
      <c r="DI65" s="514">
        <f t="shared" si="15"/>
        <v>11.538461538461538</v>
      </c>
      <c r="DJ65" s="537">
        <v>24</v>
      </c>
      <c r="DK65" s="126">
        <v>22</v>
      </c>
      <c r="DL65" s="540">
        <f t="shared" si="16"/>
        <v>91.66666666666667</v>
      </c>
      <c r="DM65" s="113"/>
      <c r="DN65" s="511"/>
      <c r="DO65" s="114">
        <v>2</v>
      </c>
      <c r="DP65" s="535">
        <f t="shared" si="18"/>
        <v>8.333333333333334</v>
      </c>
      <c r="DQ65" s="314">
        <v>4</v>
      </c>
      <c r="DR65" s="258">
        <v>4</v>
      </c>
      <c r="DS65" s="527">
        <f t="shared" si="19"/>
        <v>100</v>
      </c>
      <c r="DT65" s="258"/>
      <c r="DU65" s="125"/>
      <c r="DV65" s="51"/>
      <c r="DW65" s="302"/>
      <c r="DX65" s="285"/>
      <c r="DY65" s="152"/>
    </row>
    <row r="66" spans="1:129" s="3" customFormat="1" ht="12.75">
      <c r="A66" s="51">
        <v>78</v>
      </c>
      <c r="B66" s="108" t="s">
        <v>60</v>
      </c>
      <c r="C66" s="109" t="s">
        <v>3</v>
      </c>
      <c r="D66" s="120">
        <v>25</v>
      </c>
      <c r="E66" s="121">
        <v>21</v>
      </c>
      <c r="F66" s="121"/>
      <c r="G66" s="121"/>
      <c r="H66" s="122">
        <v>4</v>
      </c>
      <c r="I66" s="123">
        <v>14</v>
      </c>
      <c r="J66" s="121">
        <v>13</v>
      </c>
      <c r="K66" s="121"/>
      <c r="L66" s="124">
        <v>1</v>
      </c>
      <c r="M66" s="51">
        <v>2</v>
      </c>
      <c r="N66" s="12">
        <v>1</v>
      </c>
      <c r="O66" s="12">
        <v>1</v>
      </c>
      <c r="P66" s="125"/>
      <c r="Q66" s="47">
        <v>36</v>
      </c>
      <c r="R66" s="126">
        <v>21</v>
      </c>
      <c r="S66" s="113"/>
      <c r="T66" s="121">
        <v>18</v>
      </c>
      <c r="U66" s="121"/>
      <c r="V66" s="121"/>
      <c r="W66" s="121"/>
      <c r="X66" s="122">
        <v>3</v>
      </c>
      <c r="Y66" s="113">
        <v>13</v>
      </c>
      <c r="Z66" s="113"/>
      <c r="AA66" s="113"/>
      <c r="AB66" s="121">
        <v>12</v>
      </c>
      <c r="AC66" s="121"/>
      <c r="AD66" s="121">
        <v>1</v>
      </c>
      <c r="AE66" s="124"/>
      <c r="AF66" s="127">
        <v>2</v>
      </c>
      <c r="AG66" s="54">
        <v>1</v>
      </c>
      <c r="AH66" s="12"/>
      <c r="AI66" s="128">
        <v>1</v>
      </c>
      <c r="AJ66" s="127">
        <v>32</v>
      </c>
      <c r="AK66" s="120">
        <v>18</v>
      </c>
      <c r="AL66" s="113"/>
      <c r="AM66" s="121"/>
      <c r="AN66" s="121">
        <v>16</v>
      </c>
      <c r="AO66" s="121"/>
      <c r="AP66" s="121">
        <v>2</v>
      </c>
      <c r="AQ66" s="122"/>
      <c r="AR66" s="113">
        <v>13</v>
      </c>
      <c r="AS66" s="113"/>
      <c r="AT66" s="113"/>
      <c r="AU66" s="121">
        <v>8</v>
      </c>
      <c r="AV66" s="121"/>
      <c r="AW66" s="121">
        <v>5</v>
      </c>
      <c r="AX66" s="124"/>
      <c r="AY66" s="259">
        <v>1</v>
      </c>
      <c r="AZ66" s="54">
        <v>1</v>
      </c>
      <c r="BA66" s="54"/>
      <c r="BB66" s="12"/>
      <c r="BC66" s="128"/>
      <c r="BD66" s="127">
        <f t="shared" si="0"/>
        <v>32</v>
      </c>
      <c r="BE66" s="120">
        <v>18</v>
      </c>
      <c r="BF66" s="113"/>
      <c r="BG66" s="121">
        <v>11</v>
      </c>
      <c r="BH66" s="121"/>
      <c r="BI66" s="121"/>
      <c r="BJ66" s="121">
        <v>7</v>
      </c>
      <c r="BK66" s="122">
        <f t="shared" si="1"/>
        <v>0</v>
      </c>
      <c r="BL66" s="113">
        <v>13</v>
      </c>
      <c r="BM66" s="113"/>
      <c r="BN66" s="113">
        <v>3</v>
      </c>
      <c r="BO66" s="121">
        <v>3</v>
      </c>
      <c r="BP66" s="121"/>
      <c r="BQ66" s="121">
        <v>6</v>
      </c>
      <c r="BR66" s="115">
        <f t="shared" si="2"/>
        <v>1</v>
      </c>
      <c r="BS66" s="259">
        <v>1</v>
      </c>
      <c r="BT66" s="327"/>
      <c r="BU66" s="327">
        <v>1</v>
      </c>
      <c r="BV66" s="54"/>
      <c r="BW66" s="54"/>
      <c r="BX66" s="12"/>
      <c r="BY66" s="128">
        <f t="shared" si="3"/>
        <v>0</v>
      </c>
      <c r="BZ66" s="127">
        <f t="shared" si="4"/>
        <v>16</v>
      </c>
      <c r="CA66" s="120">
        <v>7</v>
      </c>
      <c r="CB66" s="113"/>
      <c r="CC66" s="121">
        <v>4</v>
      </c>
      <c r="CD66" s="121"/>
      <c r="CE66" s="121"/>
      <c r="CF66" s="121">
        <v>2</v>
      </c>
      <c r="CG66" s="122">
        <f t="shared" si="22"/>
        <v>1</v>
      </c>
      <c r="CH66" s="113">
        <v>9</v>
      </c>
      <c r="CI66" s="113"/>
      <c r="CJ66" s="113">
        <v>2</v>
      </c>
      <c r="CK66" s="121"/>
      <c r="CL66" s="121">
        <v>1</v>
      </c>
      <c r="CM66" s="121">
        <v>6</v>
      </c>
      <c r="CN66" s="115">
        <f t="shared" si="23"/>
        <v>0</v>
      </c>
      <c r="CO66" s="259"/>
      <c r="CP66" s="327"/>
      <c r="CQ66" s="327"/>
      <c r="CR66" s="54"/>
      <c r="CS66" s="54"/>
      <c r="CT66" s="12"/>
      <c r="CU66" s="128">
        <f t="shared" si="24"/>
        <v>0</v>
      </c>
      <c r="CV66" s="127">
        <f t="shared" si="25"/>
        <v>9</v>
      </c>
      <c r="CW66" s="473"/>
      <c r="CX66" s="259">
        <f t="shared" si="10"/>
        <v>21</v>
      </c>
      <c r="CY66" s="434">
        <f t="shared" si="11"/>
        <v>9</v>
      </c>
      <c r="CZ66" s="128">
        <f t="shared" si="12"/>
        <v>11</v>
      </c>
      <c r="DA66" s="476">
        <f t="shared" si="9"/>
        <v>41</v>
      </c>
      <c r="DC66" s="417">
        <v>25</v>
      </c>
      <c r="DD66" s="120">
        <v>15</v>
      </c>
      <c r="DE66" s="510">
        <f t="shared" si="13"/>
        <v>60</v>
      </c>
      <c r="DF66" s="126">
        <v>2</v>
      </c>
      <c r="DG66" s="514">
        <f t="shared" si="14"/>
        <v>8</v>
      </c>
      <c r="DH66" s="113">
        <v>8</v>
      </c>
      <c r="DI66" s="514">
        <f t="shared" si="15"/>
        <v>32</v>
      </c>
      <c r="DJ66" s="537">
        <v>14</v>
      </c>
      <c r="DK66" s="126">
        <v>5</v>
      </c>
      <c r="DL66" s="540">
        <f t="shared" si="16"/>
        <v>35.714285714285715</v>
      </c>
      <c r="DM66" s="113">
        <v>7</v>
      </c>
      <c r="DN66" s="511">
        <f t="shared" si="17"/>
        <v>50</v>
      </c>
      <c r="DO66" s="114">
        <v>2</v>
      </c>
      <c r="DP66" s="535">
        <f t="shared" si="18"/>
        <v>14.285714285714286</v>
      </c>
      <c r="DQ66" s="314">
        <v>2</v>
      </c>
      <c r="DR66" s="258">
        <v>1</v>
      </c>
      <c r="DS66" s="527">
        <f t="shared" si="19"/>
        <v>50</v>
      </c>
      <c r="DT66" s="258"/>
      <c r="DU66" s="125"/>
      <c r="DV66" s="51">
        <v>1</v>
      </c>
      <c r="DW66" s="302">
        <f t="shared" si="21"/>
        <v>50</v>
      </c>
      <c r="DX66" s="285"/>
      <c r="DY66" s="152"/>
    </row>
    <row r="67" spans="1:129" s="3" customFormat="1" ht="12.75">
      <c r="A67" s="51">
        <v>48</v>
      </c>
      <c r="B67" s="108" t="s">
        <v>61</v>
      </c>
      <c r="C67" s="109" t="s">
        <v>2</v>
      </c>
      <c r="D67" s="120">
        <v>24</v>
      </c>
      <c r="E67" s="121">
        <v>21</v>
      </c>
      <c r="F67" s="121"/>
      <c r="G67" s="121"/>
      <c r="H67" s="122">
        <v>3</v>
      </c>
      <c r="I67" s="123">
        <v>11</v>
      </c>
      <c r="J67" s="121">
        <v>10</v>
      </c>
      <c r="K67" s="121">
        <v>1</v>
      </c>
      <c r="L67" s="124"/>
      <c r="M67" s="51">
        <v>5</v>
      </c>
      <c r="N67" s="12">
        <v>5</v>
      </c>
      <c r="O67" s="12"/>
      <c r="P67" s="125"/>
      <c r="Q67" s="47">
        <v>37</v>
      </c>
      <c r="R67" s="126">
        <v>21</v>
      </c>
      <c r="S67" s="113"/>
      <c r="T67" s="121">
        <v>13</v>
      </c>
      <c r="U67" s="121"/>
      <c r="V67" s="121">
        <v>1</v>
      </c>
      <c r="W67" s="121">
        <v>6</v>
      </c>
      <c r="X67" s="122">
        <v>1</v>
      </c>
      <c r="Y67" s="113">
        <v>11</v>
      </c>
      <c r="Z67" s="113"/>
      <c r="AA67" s="113"/>
      <c r="AB67" s="121">
        <v>2</v>
      </c>
      <c r="AC67" s="121"/>
      <c r="AD67" s="121">
        <v>7</v>
      </c>
      <c r="AE67" s="124">
        <v>2</v>
      </c>
      <c r="AF67" s="127">
        <v>5</v>
      </c>
      <c r="AG67" s="54"/>
      <c r="AH67" s="12">
        <v>4</v>
      </c>
      <c r="AI67" s="128">
        <v>1</v>
      </c>
      <c r="AJ67" s="127">
        <v>33</v>
      </c>
      <c r="AK67" s="120">
        <v>20</v>
      </c>
      <c r="AL67" s="113"/>
      <c r="AM67" s="121"/>
      <c r="AN67" s="121">
        <v>12</v>
      </c>
      <c r="AO67" s="121"/>
      <c r="AP67" s="121">
        <v>6</v>
      </c>
      <c r="AQ67" s="122">
        <v>2</v>
      </c>
      <c r="AR67" s="113">
        <v>9</v>
      </c>
      <c r="AS67" s="113"/>
      <c r="AT67" s="113"/>
      <c r="AU67" s="121">
        <v>4</v>
      </c>
      <c r="AV67" s="121"/>
      <c r="AW67" s="121">
        <v>4</v>
      </c>
      <c r="AX67" s="124">
        <v>1</v>
      </c>
      <c r="AY67" s="259">
        <v>4</v>
      </c>
      <c r="AZ67" s="54">
        <v>2</v>
      </c>
      <c r="BA67" s="54"/>
      <c r="BB67" s="12">
        <v>2</v>
      </c>
      <c r="BC67" s="128"/>
      <c r="BD67" s="127">
        <f t="shared" si="0"/>
        <v>30</v>
      </c>
      <c r="BE67" s="120">
        <v>18</v>
      </c>
      <c r="BF67" s="113"/>
      <c r="BG67" s="121">
        <v>1</v>
      </c>
      <c r="BH67" s="121">
        <v>3</v>
      </c>
      <c r="BI67" s="121"/>
      <c r="BJ67" s="121">
        <v>13</v>
      </c>
      <c r="BK67" s="122">
        <f t="shared" si="1"/>
        <v>1</v>
      </c>
      <c r="BL67" s="113">
        <v>8</v>
      </c>
      <c r="BM67" s="113"/>
      <c r="BN67" s="113"/>
      <c r="BO67" s="121">
        <v>2</v>
      </c>
      <c r="BP67" s="121"/>
      <c r="BQ67" s="121">
        <v>5</v>
      </c>
      <c r="BR67" s="115">
        <f t="shared" si="2"/>
        <v>1</v>
      </c>
      <c r="BS67" s="259">
        <v>4</v>
      </c>
      <c r="BT67" s="327"/>
      <c r="BU67" s="327"/>
      <c r="BV67" s="54">
        <v>1</v>
      </c>
      <c r="BW67" s="54"/>
      <c r="BX67" s="12">
        <v>2</v>
      </c>
      <c r="BY67" s="128">
        <f t="shared" si="3"/>
        <v>1</v>
      </c>
      <c r="BZ67" s="127">
        <f t="shared" si="4"/>
        <v>26</v>
      </c>
      <c r="CA67" s="120">
        <v>16</v>
      </c>
      <c r="CB67" s="113"/>
      <c r="CC67" s="121">
        <v>5</v>
      </c>
      <c r="CD67" s="121"/>
      <c r="CE67" s="121"/>
      <c r="CF67" s="121">
        <v>9</v>
      </c>
      <c r="CG67" s="122">
        <f t="shared" si="22"/>
        <v>2</v>
      </c>
      <c r="CH67" s="113">
        <v>7</v>
      </c>
      <c r="CI67" s="113"/>
      <c r="CJ67" s="113">
        <v>3</v>
      </c>
      <c r="CK67" s="121"/>
      <c r="CL67" s="121"/>
      <c r="CM67" s="121">
        <v>2</v>
      </c>
      <c r="CN67" s="115">
        <f t="shared" si="23"/>
        <v>2</v>
      </c>
      <c r="CO67" s="259">
        <v>3</v>
      </c>
      <c r="CP67" s="327"/>
      <c r="CQ67" s="327"/>
      <c r="CR67" s="54">
        <v>1</v>
      </c>
      <c r="CS67" s="54"/>
      <c r="CT67" s="12">
        <v>1</v>
      </c>
      <c r="CU67" s="128">
        <f t="shared" si="24"/>
        <v>1</v>
      </c>
      <c r="CV67" s="127">
        <f t="shared" si="25"/>
        <v>13</v>
      </c>
      <c r="CW67" s="473"/>
      <c r="CX67" s="259">
        <f t="shared" si="10"/>
        <v>9</v>
      </c>
      <c r="CY67" s="434">
        <f t="shared" si="11"/>
        <v>13</v>
      </c>
      <c r="CZ67" s="128">
        <f t="shared" si="12"/>
        <v>18</v>
      </c>
      <c r="DA67" s="476">
        <f t="shared" si="9"/>
        <v>40</v>
      </c>
      <c r="DC67" s="417">
        <v>24</v>
      </c>
      <c r="DD67" s="120">
        <v>6</v>
      </c>
      <c r="DE67" s="510">
        <f t="shared" si="13"/>
        <v>25</v>
      </c>
      <c r="DF67" s="126">
        <v>9</v>
      </c>
      <c r="DG67" s="514">
        <f t="shared" si="14"/>
        <v>37.5</v>
      </c>
      <c r="DH67" s="113">
        <v>9</v>
      </c>
      <c r="DI67" s="514">
        <f t="shared" si="15"/>
        <v>37.5</v>
      </c>
      <c r="DJ67" s="537">
        <v>11</v>
      </c>
      <c r="DK67" s="126">
        <v>3</v>
      </c>
      <c r="DL67" s="540">
        <f t="shared" si="16"/>
        <v>27.272727272727273</v>
      </c>
      <c r="DM67" s="113">
        <v>2</v>
      </c>
      <c r="DN67" s="511">
        <f t="shared" si="17"/>
        <v>18.181818181818183</v>
      </c>
      <c r="DO67" s="114">
        <v>6</v>
      </c>
      <c r="DP67" s="535">
        <f t="shared" si="18"/>
        <v>54.54545454545455</v>
      </c>
      <c r="DQ67" s="314">
        <v>5</v>
      </c>
      <c r="DR67" s="258"/>
      <c r="DS67" s="527"/>
      <c r="DT67" s="258">
        <v>2</v>
      </c>
      <c r="DU67" s="125">
        <f t="shared" si="20"/>
        <v>40</v>
      </c>
      <c r="DV67" s="51">
        <v>3</v>
      </c>
      <c r="DW67" s="302">
        <f t="shared" si="21"/>
        <v>60</v>
      </c>
      <c r="DX67" s="285"/>
      <c r="DY67" s="152"/>
    </row>
    <row r="68" spans="1:129" s="3" customFormat="1" ht="12.75">
      <c r="A68" s="51">
        <v>67</v>
      </c>
      <c r="B68" s="108" t="s">
        <v>62</v>
      </c>
      <c r="C68" s="109" t="s">
        <v>2</v>
      </c>
      <c r="D68" s="120">
        <v>24</v>
      </c>
      <c r="E68" s="121">
        <v>23</v>
      </c>
      <c r="F68" s="121"/>
      <c r="G68" s="121">
        <v>1</v>
      </c>
      <c r="H68" s="122"/>
      <c r="I68" s="123">
        <v>13</v>
      </c>
      <c r="J68" s="121">
        <v>13</v>
      </c>
      <c r="K68" s="121"/>
      <c r="L68" s="124"/>
      <c r="M68" s="51">
        <v>3</v>
      </c>
      <c r="N68" s="12">
        <v>3</v>
      </c>
      <c r="O68" s="12"/>
      <c r="P68" s="125"/>
      <c r="Q68" s="47">
        <v>40</v>
      </c>
      <c r="R68" s="126">
        <v>24</v>
      </c>
      <c r="S68" s="113"/>
      <c r="T68" s="121">
        <v>21</v>
      </c>
      <c r="U68" s="121"/>
      <c r="V68" s="121">
        <v>1</v>
      </c>
      <c r="W68" s="121"/>
      <c r="X68" s="122">
        <v>2</v>
      </c>
      <c r="Y68" s="113">
        <v>13</v>
      </c>
      <c r="Z68" s="113"/>
      <c r="AA68" s="113"/>
      <c r="AB68" s="121">
        <v>9</v>
      </c>
      <c r="AC68" s="121"/>
      <c r="AD68" s="121">
        <v>4</v>
      </c>
      <c r="AE68" s="124"/>
      <c r="AF68" s="127">
        <v>3</v>
      </c>
      <c r="AG68" s="54">
        <v>3</v>
      </c>
      <c r="AH68" s="12"/>
      <c r="AI68" s="128"/>
      <c r="AJ68" s="127">
        <v>38</v>
      </c>
      <c r="AK68" s="120">
        <v>22</v>
      </c>
      <c r="AL68" s="113"/>
      <c r="AM68" s="121"/>
      <c r="AN68" s="121">
        <v>17</v>
      </c>
      <c r="AO68" s="121"/>
      <c r="AP68" s="121">
        <v>3</v>
      </c>
      <c r="AQ68" s="122">
        <v>2</v>
      </c>
      <c r="AR68" s="113">
        <v>13</v>
      </c>
      <c r="AS68" s="113"/>
      <c r="AT68" s="113"/>
      <c r="AU68" s="121">
        <v>8</v>
      </c>
      <c r="AV68" s="121">
        <v>1</v>
      </c>
      <c r="AW68" s="121">
        <v>3</v>
      </c>
      <c r="AX68" s="124">
        <v>1</v>
      </c>
      <c r="AY68" s="259">
        <v>3</v>
      </c>
      <c r="AZ68" s="54">
        <v>2</v>
      </c>
      <c r="BA68" s="54"/>
      <c r="BB68" s="12">
        <v>1</v>
      </c>
      <c r="BC68" s="128"/>
      <c r="BD68" s="127">
        <f t="shared" si="0"/>
        <v>35</v>
      </c>
      <c r="BE68" s="120">
        <v>20</v>
      </c>
      <c r="BF68" s="113"/>
      <c r="BG68" s="121">
        <v>14</v>
      </c>
      <c r="BH68" s="121"/>
      <c r="BI68" s="121"/>
      <c r="BJ68" s="121">
        <v>4</v>
      </c>
      <c r="BK68" s="122">
        <f t="shared" si="1"/>
        <v>2</v>
      </c>
      <c r="BL68" s="113">
        <v>12</v>
      </c>
      <c r="BM68" s="113"/>
      <c r="BN68" s="113">
        <v>6</v>
      </c>
      <c r="BO68" s="121">
        <v>3</v>
      </c>
      <c r="BP68" s="121"/>
      <c r="BQ68" s="121">
        <v>1</v>
      </c>
      <c r="BR68" s="115">
        <f t="shared" si="2"/>
        <v>2</v>
      </c>
      <c r="BS68" s="259">
        <v>3</v>
      </c>
      <c r="BT68" s="327"/>
      <c r="BU68" s="327">
        <v>2</v>
      </c>
      <c r="BV68" s="54">
        <v>1</v>
      </c>
      <c r="BW68" s="54"/>
      <c r="BX68" s="12"/>
      <c r="BY68" s="128">
        <f t="shared" si="3"/>
        <v>0</v>
      </c>
      <c r="BZ68" s="127">
        <f t="shared" si="4"/>
        <v>9</v>
      </c>
      <c r="CA68" s="120">
        <v>4</v>
      </c>
      <c r="CB68" s="113"/>
      <c r="CC68" s="121">
        <v>1</v>
      </c>
      <c r="CD68" s="121"/>
      <c r="CE68" s="121"/>
      <c r="CF68" s="121">
        <v>3</v>
      </c>
      <c r="CG68" s="122">
        <f t="shared" si="22"/>
        <v>0</v>
      </c>
      <c r="CH68" s="113">
        <v>4</v>
      </c>
      <c r="CI68" s="113"/>
      <c r="CJ68" s="113">
        <v>3</v>
      </c>
      <c r="CK68" s="121"/>
      <c r="CL68" s="121">
        <v>1</v>
      </c>
      <c r="CM68" s="121"/>
      <c r="CN68" s="115">
        <f t="shared" si="23"/>
        <v>0</v>
      </c>
      <c r="CO68" s="259">
        <v>1</v>
      </c>
      <c r="CP68" s="327"/>
      <c r="CQ68" s="327">
        <v>1</v>
      </c>
      <c r="CR68" s="54"/>
      <c r="CS68" s="54"/>
      <c r="CT68" s="12"/>
      <c r="CU68" s="128">
        <f t="shared" si="24"/>
        <v>0</v>
      </c>
      <c r="CV68" s="127">
        <f t="shared" si="25"/>
        <v>4</v>
      </c>
      <c r="CW68" s="473"/>
      <c r="CX68" s="259">
        <f t="shared" si="10"/>
        <v>27</v>
      </c>
      <c r="CY68" s="434">
        <f t="shared" si="11"/>
        <v>4</v>
      </c>
      <c r="CZ68" s="128">
        <f t="shared" si="12"/>
        <v>9</v>
      </c>
      <c r="DA68" s="476">
        <f t="shared" si="9"/>
        <v>40</v>
      </c>
      <c r="DC68" s="417">
        <v>24</v>
      </c>
      <c r="DD68" s="120">
        <v>15</v>
      </c>
      <c r="DE68" s="510">
        <f t="shared" si="13"/>
        <v>62.5</v>
      </c>
      <c r="DF68" s="126">
        <v>3</v>
      </c>
      <c r="DG68" s="514">
        <f t="shared" si="14"/>
        <v>12.5</v>
      </c>
      <c r="DH68" s="113">
        <v>6</v>
      </c>
      <c r="DI68" s="514">
        <f t="shared" si="15"/>
        <v>25</v>
      </c>
      <c r="DJ68" s="537">
        <v>13</v>
      </c>
      <c r="DK68" s="126">
        <v>9</v>
      </c>
      <c r="DL68" s="540">
        <f t="shared" si="16"/>
        <v>69.23076923076923</v>
      </c>
      <c r="DM68" s="113">
        <v>1</v>
      </c>
      <c r="DN68" s="511">
        <f t="shared" si="17"/>
        <v>7.6923076923076925</v>
      </c>
      <c r="DO68" s="114">
        <v>3</v>
      </c>
      <c r="DP68" s="535">
        <f t="shared" si="18"/>
        <v>23.076923076923077</v>
      </c>
      <c r="DQ68" s="314">
        <v>3</v>
      </c>
      <c r="DR68" s="258">
        <v>3</v>
      </c>
      <c r="DS68" s="527">
        <f t="shared" si="19"/>
        <v>100</v>
      </c>
      <c r="DT68" s="258"/>
      <c r="DU68" s="125"/>
      <c r="DV68" s="51"/>
      <c r="DW68" s="302"/>
      <c r="DX68" s="285"/>
      <c r="DY68" s="152"/>
    </row>
    <row r="69" spans="1:129" s="3" customFormat="1" ht="12.75">
      <c r="A69" s="51">
        <v>32</v>
      </c>
      <c r="B69" s="108" t="s">
        <v>64</v>
      </c>
      <c r="C69" s="109" t="s">
        <v>1</v>
      </c>
      <c r="D69" s="120">
        <v>24</v>
      </c>
      <c r="E69" s="121">
        <v>20</v>
      </c>
      <c r="F69" s="121"/>
      <c r="G69" s="121">
        <v>2</v>
      </c>
      <c r="H69" s="122">
        <v>2</v>
      </c>
      <c r="I69" s="123">
        <v>10</v>
      </c>
      <c r="J69" s="121">
        <v>10</v>
      </c>
      <c r="K69" s="121"/>
      <c r="L69" s="124"/>
      <c r="M69" s="51">
        <v>6</v>
      </c>
      <c r="N69" s="12">
        <v>5</v>
      </c>
      <c r="O69" s="12"/>
      <c r="P69" s="128">
        <v>1</v>
      </c>
      <c r="Q69" s="47">
        <v>37</v>
      </c>
      <c r="R69" s="126">
        <v>22</v>
      </c>
      <c r="S69" s="113"/>
      <c r="T69" s="121">
        <v>19</v>
      </c>
      <c r="U69" s="121"/>
      <c r="V69" s="121"/>
      <c r="W69" s="121">
        <v>3</v>
      </c>
      <c r="X69" s="122"/>
      <c r="Y69" s="113">
        <v>10</v>
      </c>
      <c r="Z69" s="113"/>
      <c r="AA69" s="113"/>
      <c r="AB69" s="121">
        <v>10</v>
      </c>
      <c r="AC69" s="121"/>
      <c r="AD69" s="121"/>
      <c r="AE69" s="124"/>
      <c r="AF69" s="127">
        <v>5</v>
      </c>
      <c r="AG69" s="54">
        <v>5</v>
      </c>
      <c r="AH69" s="12"/>
      <c r="AI69" s="128"/>
      <c r="AJ69" s="127">
        <v>37</v>
      </c>
      <c r="AK69" s="120">
        <v>22</v>
      </c>
      <c r="AL69" s="113"/>
      <c r="AM69" s="121"/>
      <c r="AN69" s="121">
        <v>21</v>
      </c>
      <c r="AO69" s="121"/>
      <c r="AP69" s="121">
        <v>1</v>
      </c>
      <c r="AQ69" s="122"/>
      <c r="AR69" s="113">
        <v>10</v>
      </c>
      <c r="AS69" s="113"/>
      <c r="AT69" s="113"/>
      <c r="AU69" s="121">
        <v>9</v>
      </c>
      <c r="AV69" s="121"/>
      <c r="AW69" s="121"/>
      <c r="AX69" s="124">
        <v>1</v>
      </c>
      <c r="AY69" s="259">
        <v>5</v>
      </c>
      <c r="AZ69" s="54">
        <v>5</v>
      </c>
      <c r="BA69" s="54"/>
      <c r="BB69" s="12"/>
      <c r="BC69" s="128"/>
      <c r="BD69" s="127">
        <f t="shared" si="0"/>
        <v>36</v>
      </c>
      <c r="BE69" s="120">
        <v>22</v>
      </c>
      <c r="BF69" s="113"/>
      <c r="BG69" s="121">
        <v>17</v>
      </c>
      <c r="BH69" s="121">
        <v>1</v>
      </c>
      <c r="BI69" s="121"/>
      <c r="BJ69" s="121">
        <v>3</v>
      </c>
      <c r="BK69" s="122">
        <f t="shared" si="1"/>
        <v>1</v>
      </c>
      <c r="BL69" s="113">
        <v>9</v>
      </c>
      <c r="BM69" s="113">
        <v>1</v>
      </c>
      <c r="BN69" s="113">
        <v>9</v>
      </c>
      <c r="BO69" s="121"/>
      <c r="BP69" s="121"/>
      <c r="BQ69" s="121"/>
      <c r="BR69" s="115">
        <f t="shared" si="2"/>
        <v>0</v>
      </c>
      <c r="BS69" s="259">
        <v>5</v>
      </c>
      <c r="BT69" s="327"/>
      <c r="BU69" s="327">
        <v>3</v>
      </c>
      <c r="BV69" s="54"/>
      <c r="BW69" s="54"/>
      <c r="BX69" s="12">
        <v>2</v>
      </c>
      <c r="BY69" s="128">
        <f t="shared" si="3"/>
        <v>0</v>
      </c>
      <c r="BZ69" s="127">
        <f t="shared" si="4"/>
        <v>7</v>
      </c>
      <c r="CA69" s="120">
        <v>4</v>
      </c>
      <c r="CB69" s="113"/>
      <c r="CC69" s="121">
        <v>2</v>
      </c>
      <c r="CD69" s="121">
        <v>1</v>
      </c>
      <c r="CE69" s="121"/>
      <c r="CF69" s="121">
        <v>1</v>
      </c>
      <c r="CG69" s="122">
        <f t="shared" si="22"/>
        <v>0</v>
      </c>
      <c r="CH69" s="113">
        <v>1</v>
      </c>
      <c r="CI69" s="113"/>
      <c r="CJ69" s="113"/>
      <c r="CK69" s="121">
        <v>1</v>
      </c>
      <c r="CL69" s="121"/>
      <c r="CM69" s="121"/>
      <c r="CN69" s="115">
        <f t="shared" si="23"/>
        <v>0</v>
      </c>
      <c r="CO69" s="259">
        <v>2</v>
      </c>
      <c r="CP69" s="327"/>
      <c r="CQ69" s="327">
        <v>2</v>
      </c>
      <c r="CR69" s="54"/>
      <c r="CS69" s="54"/>
      <c r="CT69" s="12"/>
      <c r="CU69" s="128">
        <f t="shared" si="24"/>
        <v>0</v>
      </c>
      <c r="CV69" s="127">
        <f t="shared" si="25"/>
        <v>3</v>
      </c>
      <c r="CW69" s="473"/>
      <c r="CX69" s="259">
        <f t="shared" si="10"/>
        <v>33</v>
      </c>
      <c r="CY69" s="434">
        <f t="shared" si="11"/>
        <v>3</v>
      </c>
      <c r="CZ69" s="128">
        <f t="shared" si="12"/>
        <v>4</v>
      </c>
      <c r="DA69" s="476">
        <f t="shared" si="9"/>
        <v>40</v>
      </c>
      <c r="DC69" s="417">
        <v>24</v>
      </c>
      <c r="DD69" s="120">
        <v>19</v>
      </c>
      <c r="DE69" s="510">
        <f t="shared" si="13"/>
        <v>79.16666666666667</v>
      </c>
      <c r="DF69" s="126">
        <v>2</v>
      </c>
      <c r="DG69" s="514">
        <f t="shared" si="14"/>
        <v>8.333333333333334</v>
      </c>
      <c r="DH69" s="113">
        <v>3</v>
      </c>
      <c r="DI69" s="514">
        <f t="shared" si="15"/>
        <v>12.5</v>
      </c>
      <c r="DJ69" s="537">
        <v>10</v>
      </c>
      <c r="DK69" s="126">
        <v>9</v>
      </c>
      <c r="DL69" s="540">
        <f t="shared" si="16"/>
        <v>90</v>
      </c>
      <c r="DM69" s="113">
        <v>1</v>
      </c>
      <c r="DN69" s="511">
        <f t="shared" si="17"/>
        <v>10</v>
      </c>
      <c r="DO69" s="114"/>
      <c r="DP69" s="535"/>
      <c r="DQ69" s="314">
        <v>6</v>
      </c>
      <c r="DR69" s="258">
        <v>5</v>
      </c>
      <c r="DS69" s="527">
        <f t="shared" si="19"/>
        <v>83.33333333333333</v>
      </c>
      <c r="DT69" s="258"/>
      <c r="DU69" s="125"/>
      <c r="DV69" s="51">
        <v>1</v>
      </c>
      <c r="DW69" s="302">
        <f t="shared" si="21"/>
        <v>16.666666666666668</v>
      </c>
      <c r="DX69" s="285"/>
      <c r="DY69" s="152"/>
    </row>
    <row r="70" spans="1:129" s="3" customFormat="1" ht="12.75">
      <c r="A70" s="51">
        <v>72</v>
      </c>
      <c r="B70" s="108" t="s">
        <v>63</v>
      </c>
      <c r="C70" s="109" t="s">
        <v>2</v>
      </c>
      <c r="D70" s="120">
        <v>24</v>
      </c>
      <c r="E70" s="121">
        <v>22</v>
      </c>
      <c r="F70" s="121"/>
      <c r="G70" s="121"/>
      <c r="H70" s="122">
        <v>2</v>
      </c>
      <c r="I70" s="123">
        <v>8</v>
      </c>
      <c r="J70" s="121">
        <v>7</v>
      </c>
      <c r="K70" s="121">
        <v>1</v>
      </c>
      <c r="L70" s="124"/>
      <c r="M70" s="51">
        <v>8</v>
      </c>
      <c r="N70" s="12">
        <v>8</v>
      </c>
      <c r="O70" s="12"/>
      <c r="P70" s="125"/>
      <c r="Q70" s="47">
        <v>38</v>
      </c>
      <c r="R70" s="126">
        <v>22</v>
      </c>
      <c r="S70" s="113">
        <v>1</v>
      </c>
      <c r="T70" s="121">
        <v>19</v>
      </c>
      <c r="U70" s="121"/>
      <c r="V70" s="121"/>
      <c r="W70" s="121">
        <v>2</v>
      </c>
      <c r="X70" s="122">
        <v>1</v>
      </c>
      <c r="Y70" s="113">
        <v>8</v>
      </c>
      <c r="Z70" s="113"/>
      <c r="AA70" s="113"/>
      <c r="AB70" s="121">
        <v>6</v>
      </c>
      <c r="AC70" s="121"/>
      <c r="AD70" s="121">
        <v>1</v>
      </c>
      <c r="AE70" s="124">
        <v>1</v>
      </c>
      <c r="AF70" s="127">
        <v>8</v>
      </c>
      <c r="AG70" s="54">
        <v>8</v>
      </c>
      <c r="AH70" s="12"/>
      <c r="AI70" s="128"/>
      <c r="AJ70" s="127">
        <v>37</v>
      </c>
      <c r="AK70" s="120">
        <v>22</v>
      </c>
      <c r="AL70" s="113"/>
      <c r="AM70" s="121"/>
      <c r="AN70" s="121">
        <v>18</v>
      </c>
      <c r="AO70" s="121">
        <v>1</v>
      </c>
      <c r="AP70" s="121">
        <v>1</v>
      </c>
      <c r="AQ70" s="122">
        <v>2</v>
      </c>
      <c r="AR70" s="113">
        <v>7</v>
      </c>
      <c r="AS70" s="113"/>
      <c r="AT70" s="113"/>
      <c r="AU70" s="121">
        <v>5</v>
      </c>
      <c r="AV70" s="121"/>
      <c r="AW70" s="121"/>
      <c r="AX70" s="124">
        <v>2</v>
      </c>
      <c r="AY70" s="259">
        <v>8</v>
      </c>
      <c r="AZ70" s="54">
        <v>7</v>
      </c>
      <c r="BA70" s="54"/>
      <c r="BB70" s="12">
        <v>1</v>
      </c>
      <c r="BC70" s="128"/>
      <c r="BD70" s="127">
        <f t="shared" si="0"/>
        <v>33</v>
      </c>
      <c r="BE70" s="120">
        <v>20</v>
      </c>
      <c r="BF70" s="113"/>
      <c r="BG70" s="121">
        <v>13</v>
      </c>
      <c r="BH70" s="121">
        <v>1</v>
      </c>
      <c r="BI70" s="121"/>
      <c r="BJ70" s="121">
        <v>4</v>
      </c>
      <c r="BK70" s="122">
        <f t="shared" si="1"/>
        <v>2</v>
      </c>
      <c r="BL70" s="113">
        <v>5</v>
      </c>
      <c r="BM70" s="113"/>
      <c r="BN70" s="113">
        <v>5</v>
      </c>
      <c r="BO70" s="121"/>
      <c r="BP70" s="121"/>
      <c r="BQ70" s="121"/>
      <c r="BR70" s="115">
        <f t="shared" si="2"/>
        <v>0</v>
      </c>
      <c r="BS70" s="259">
        <v>8</v>
      </c>
      <c r="BT70" s="327"/>
      <c r="BU70" s="327">
        <v>6</v>
      </c>
      <c r="BV70" s="54">
        <v>1</v>
      </c>
      <c r="BW70" s="54"/>
      <c r="BX70" s="12">
        <v>1</v>
      </c>
      <c r="BY70" s="128">
        <f t="shared" si="3"/>
        <v>0</v>
      </c>
      <c r="BZ70" s="127">
        <f t="shared" si="4"/>
        <v>7</v>
      </c>
      <c r="CA70" s="120">
        <v>5</v>
      </c>
      <c r="CB70" s="113"/>
      <c r="CC70" s="121">
        <v>4</v>
      </c>
      <c r="CD70" s="121"/>
      <c r="CE70" s="121"/>
      <c r="CF70" s="121">
        <v>1</v>
      </c>
      <c r="CG70" s="122">
        <f t="shared" si="22"/>
        <v>0</v>
      </c>
      <c r="CH70" s="113"/>
      <c r="CI70" s="113"/>
      <c r="CJ70" s="113"/>
      <c r="CK70" s="121"/>
      <c r="CL70" s="121"/>
      <c r="CM70" s="121"/>
      <c r="CN70" s="115">
        <f t="shared" si="23"/>
        <v>0</v>
      </c>
      <c r="CO70" s="259">
        <v>2</v>
      </c>
      <c r="CP70" s="327"/>
      <c r="CQ70" s="327"/>
      <c r="CR70" s="54"/>
      <c r="CS70" s="54"/>
      <c r="CT70" s="12">
        <v>2</v>
      </c>
      <c r="CU70" s="128">
        <f t="shared" si="24"/>
        <v>0</v>
      </c>
      <c r="CV70" s="127">
        <f t="shared" si="25"/>
        <v>3</v>
      </c>
      <c r="CW70" s="473"/>
      <c r="CX70" s="259">
        <f t="shared" si="10"/>
        <v>28</v>
      </c>
      <c r="CY70" s="434">
        <f t="shared" si="11"/>
        <v>3</v>
      </c>
      <c r="CZ70" s="128">
        <f t="shared" si="12"/>
        <v>9</v>
      </c>
      <c r="DA70" s="476">
        <f t="shared" si="9"/>
        <v>40</v>
      </c>
      <c r="DC70" s="417">
        <v>24</v>
      </c>
      <c r="DD70" s="120">
        <v>17</v>
      </c>
      <c r="DE70" s="510">
        <f t="shared" si="13"/>
        <v>70.83333333333333</v>
      </c>
      <c r="DF70" s="126">
        <v>1</v>
      </c>
      <c r="DG70" s="514">
        <f t="shared" si="14"/>
        <v>4.166666666666667</v>
      </c>
      <c r="DH70" s="113">
        <v>6</v>
      </c>
      <c r="DI70" s="514">
        <f t="shared" si="15"/>
        <v>25</v>
      </c>
      <c r="DJ70" s="537">
        <v>8</v>
      </c>
      <c r="DK70" s="126">
        <v>5</v>
      </c>
      <c r="DL70" s="540">
        <f t="shared" si="16"/>
        <v>62.5</v>
      </c>
      <c r="DM70" s="113"/>
      <c r="DN70" s="511"/>
      <c r="DO70" s="114">
        <v>3</v>
      </c>
      <c r="DP70" s="535">
        <f t="shared" si="18"/>
        <v>37.5</v>
      </c>
      <c r="DQ70" s="314">
        <v>8</v>
      </c>
      <c r="DR70" s="258">
        <v>6</v>
      </c>
      <c r="DS70" s="527">
        <f t="shared" si="19"/>
        <v>75</v>
      </c>
      <c r="DT70" s="258">
        <v>2</v>
      </c>
      <c r="DU70" s="125">
        <f t="shared" si="20"/>
        <v>25</v>
      </c>
      <c r="DV70" s="51"/>
      <c r="DW70" s="302"/>
      <c r="DX70" s="285"/>
      <c r="DY70" s="152"/>
    </row>
    <row r="71" spans="1:129" s="3" customFormat="1" ht="13.5" thickBot="1">
      <c r="A71" s="92">
        <v>85</v>
      </c>
      <c r="B71" s="129" t="s">
        <v>65</v>
      </c>
      <c r="C71" s="130" t="s">
        <v>3</v>
      </c>
      <c r="D71" s="131">
        <v>26</v>
      </c>
      <c r="E71" s="132">
        <v>21</v>
      </c>
      <c r="F71" s="132"/>
      <c r="G71" s="132">
        <v>4</v>
      </c>
      <c r="H71" s="133">
        <v>1</v>
      </c>
      <c r="I71" s="134">
        <v>12</v>
      </c>
      <c r="J71" s="132">
        <v>9</v>
      </c>
      <c r="K71" s="132">
        <v>3</v>
      </c>
      <c r="L71" s="135"/>
      <c r="M71" s="92">
        <v>2</v>
      </c>
      <c r="N71" s="93"/>
      <c r="O71" s="93">
        <v>2</v>
      </c>
      <c r="P71" s="485"/>
      <c r="Q71" s="137">
        <v>39</v>
      </c>
      <c r="R71" s="126">
        <v>25</v>
      </c>
      <c r="S71" s="138"/>
      <c r="T71" s="132">
        <v>19</v>
      </c>
      <c r="U71" s="132"/>
      <c r="V71" s="132"/>
      <c r="W71" s="132">
        <v>4</v>
      </c>
      <c r="X71" s="133">
        <v>2</v>
      </c>
      <c r="Y71" s="113">
        <v>12</v>
      </c>
      <c r="Z71" s="138"/>
      <c r="AA71" s="138"/>
      <c r="AB71" s="132">
        <v>7</v>
      </c>
      <c r="AC71" s="132">
        <v>1</v>
      </c>
      <c r="AD71" s="132">
        <v>3</v>
      </c>
      <c r="AE71" s="135">
        <v>1</v>
      </c>
      <c r="AF71" s="139">
        <v>2</v>
      </c>
      <c r="AG71" s="94"/>
      <c r="AH71" s="93">
        <v>2</v>
      </c>
      <c r="AI71" s="136"/>
      <c r="AJ71" s="139">
        <v>36</v>
      </c>
      <c r="AK71" s="131">
        <v>23</v>
      </c>
      <c r="AL71" s="138"/>
      <c r="AM71" s="132"/>
      <c r="AN71" s="132">
        <v>20</v>
      </c>
      <c r="AO71" s="132"/>
      <c r="AP71" s="132">
        <v>1</v>
      </c>
      <c r="AQ71" s="133">
        <v>2</v>
      </c>
      <c r="AR71" s="113">
        <v>11</v>
      </c>
      <c r="AS71" s="138"/>
      <c r="AT71" s="138"/>
      <c r="AU71" s="132">
        <v>10</v>
      </c>
      <c r="AV71" s="132"/>
      <c r="AW71" s="132">
        <v>1</v>
      </c>
      <c r="AX71" s="135"/>
      <c r="AY71" s="243">
        <v>2</v>
      </c>
      <c r="AZ71" s="94"/>
      <c r="BA71" s="94"/>
      <c r="BB71" s="93"/>
      <c r="BC71" s="136">
        <v>2</v>
      </c>
      <c r="BD71" s="139">
        <f t="shared" si="0"/>
        <v>32</v>
      </c>
      <c r="BE71" s="131">
        <v>21</v>
      </c>
      <c r="BF71" s="138"/>
      <c r="BG71" s="132"/>
      <c r="BH71" s="132">
        <v>18</v>
      </c>
      <c r="BI71" s="132"/>
      <c r="BJ71" s="132">
        <v>3</v>
      </c>
      <c r="BK71" s="122">
        <f t="shared" si="1"/>
        <v>0</v>
      </c>
      <c r="BL71" s="113">
        <v>11</v>
      </c>
      <c r="BM71" s="138"/>
      <c r="BN71" s="138"/>
      <c r="BO71" s="132">
        <v>7</v>
      </c>
      <c r="BP71" s="132"/>
      <c r="BQ71" s="132">
        <v>2</v>
      </c>
      <c r="BR71" s="115">
        <f t="shared" si="2"/>
        <v>2</v>
      </c>
      <c r="BS71" s="243"/>
      <c r="BT71" s="431"/>
      <c r="BU71" s="431"/>
      <c r="BV71" s="94"/>
      <c r="BW71" s="94"/>
      <c r="BX71" s="93"/>
      <c r="BY71" s="136">
        <f t="shared" si="3"/>
        <v>0</v>
      </c>
      <c r="BZ71" s="139">
        <f t="shared" si="4"/>
        <v>30</v>
      </c>
      <c r="CA71" s="131">
        <v>21</v>
      </c>
      <c r="CB71" s="138"/>
      <c r="CC71" s="132">
        <v>15</v>
      </c>
      <c r="CD71" s="132">
        <v>3</v>
      </c>
      <c r="CE71" s="132">
        <v>1</v>
      </c>
      <c r="CF71" s="132">
        <v>2</v>
      </c>
      <c r="CG71" s="122">
        <f t="shared" si="22"/>
        <v>0</v>
      </c>
      <c r="CH71" s="113">
        <v>9</v>
      </c>
      <c r="CI71" s="138"/>
      <c r="CJ71" s="138">
        <v>7</v>
      </c>
      <c r="CK71" s="132">
        <v>1</v>
      </c>
      <c r="CL71" s="132"/>
      <c r="CM71" s="132">
        <v>1</v>
      </c>
      <c r="CN71" s="115">
        <f t="shared" si="23"/>
        <v>0</v>
      </c>
      <c r="CO71" s="243"/>
      <c r="CP71" s="431"/>
      <c r="CQ71" s="431"/>
      <c r="CR71" s="94"/>
      <c r="CS71" s="94"/>
      <c r="CT71" s="93"/>
      <c r="CU71" s="136">
        <f t="shared" si="24"/>
        <v>0</v>
      </c>
      <c r="CV71" s="139">
        <f t="shared" si="25"/>
        <v>8</v>
      </c>
      <c r="CW71" s="474"/>
      <c r="CX71" s="259">
        <f t="shared" si="10"/>
        <v>22</v>
      </c>
      <c r="CY71" s="434">
        <f t="shared" si="11"/>
        <v>8</v>
      </c>
      <c r="CZ71" s="128">
        <f t="shared" si="12"/>
        <v>10</v>
      </c>
      <c r="DA71" s="476">
        <f t="shared" si="9"/>
        <v>40</v>
      </c>
      <c r="DC71" s="508">
        <v>26</v>
      </c>
      <c r="DD71" s="205">
        <v>15</v>
      </c>
      <c r="DE71" s="512">
        <f t="shared" si="13"/>
        <v>57.69230769230769</v>
      </c>
      <c r="DF71" s="515">
        <v>6</v>
      </c>
      <c r="DG71" s="516">
        <f t="shared" si="14"/>
        <v>23.076923076923077</v>
      </c>
      <c r="DH71" s="138">
        <v>5</v>
      </c>
      <c r="DI71" s="518">
        <f t="shared" si="15"/>
        <v>19.23076923076923</v>
      </c>
      <c r="DJ71" s="538">
        <v>12</v>
      </c>
      <c r="DK71" s="515">
        <v>7</v>
      </c>
      <c r="DL71" s="541">
        <f t="shared" si="16"/>
        <v>58.333333333333336</v>
      </c>
      <c r="DM71" s="113">
        <v>2</v>
      </c>
      <c r="DN71" s="511">
        <f t="shared" si="17"/>
        <v>16.666666666666668</v>
      </c>
      <c r="DO71" s="114">
        <v>3</v>
      </c>
      <c r="DP71" s="535">
        <f t="shared" si="18"/>
        <v>25</v>
      </c>
      <c r="DQ71" s="524">
        <v>2</v>
      </c>
      <c r="DR71" s="528"/>
      <c r="DS71" s="529"/>
      <c r="DT71" s="528"/>
      <c r="DU71" s="485"/>
      <c r="DV71" s="92">
        <v>2</v>
      </c>
      <c r="DW71" s="302">
        <f t="shared" si="21"/>
        <v>100</v>
      </c>
      <c r="DX71" s="285"/>
      <c r="DY71" s="152"/>
    </row>
    <row r="72" spans="1:129" s="3" customFormat="1" ht="13.5" thickBot="1">
      <c r="A72" s="601" t="s">
        <v>90</v>
      </c>
      <c r="B72" s="602"/>
      <c r="C72" s="603"/>
      <c r="D72" s="141">
        <f aca="true" t="shared" si="26" ref="D72:P72">SUM(D10:D71)</f>
        <v>2010</v>
      </c>
      <c r="E72" s="142">
        <f t="shared" si="26"/>
        <v>1710</v>
      </c>
      <c r="F72" s="142">
        <f t="shared" si="26"/>
        <v>2</v>
      </c>
      <c r="G72" s="142">
        <f t="shared" si="26"/>
        <v>163</v>
      </c>
      <c r="H72" s="140">
        <f t="shared" si="26"/>
        <v>136</v>
      </c>
      <c r="I72" s="142">
        <f t="shared" si="26"/>
        <v>832</v>
      </c>
      <c r="J72" s="143">
        <f t="shared" si="26"/>
        <v>682</v>
      </c>
      <c r="K72" s="143">
        <f t="shared" si="26"/>
        <v>124</v>
      </c>
      <c r="L72" s="143">
        <f t="shared" si="26"/>
        <v>26</v>
      </c>
      <c r="M72" s="143">
        <f t="shared" si="26"/>
        <v>209</v>
      </c>
      <c r="N72" s="143">
        <f t="shared" si="26"/>
        <v>157</v>
      </c>
      <c r="O72" s="143">
        <f t="shared" si="26"/>
        <v>47</v>
      </c>
      <c r="P72" s="144">
        <f t="shared" si="26"/>
        <v>5</v>
      </c>
      <c r="Q72" s="145">
        <f>D72-F72-H72+I72-L72+M72-P72</f>
        <v>2882</v>
      </c>
      <c r="R72" s="142">
        <f aca="true" t="shared" si="27" ref="R72:AJ72">SUM(R10:R71)</f>
        <v>1872</v>
      </c>
      <c r="S72" s="142">
        <f t="shared" si="27"/>
        <v>2</v>
      </c>
      <c r="T72" s="142">
        <f t="shared" si="27"/>
        <v>1585</v>
      </c>
      <c r="U72" s="142">
        <f t="shared" si="27"/>
        <v>0</v>
      </c>
      <c r="V72" s="142">
        <f t="shared" si="27"/>
        <v>17</v>
      </c>
      <c r="W72" s="142">
        <f t="shared" si="27"/>
        <v>157</v>
      </c>
      <c r="X72" s="140">
        <f t="shared" si="27"/>
        <v>113</v>
      </c>
      <c r="Y72" s="142">
        <f t="shared" si="27"/>
        <v>806</v>
      </c>
      <c r="Z72" s="142">
        <f>SUM(Z10:Z71)</f>
        <v>2</v>
      </c>
      <c r="AA72" s="142">
        <f>SUM(AA10:AA71)</f>
        <v>1</v>
      </c>
      <c r="AB72" s="143">
        <f t="shared" si="27"/>
        <v>643</v>
      </c>
      <c r="AC72" s="143">
        <f t="shared" si="27"/>
        <v>12</v>
      </c>
      <c r="AD72" s="143">
        <f t="shared" si="27"/>
        <v>105</v>
      </c>
      <c r="AE72" s="143">
        <f t="shared" si="27"/>
        <v>45</v>
      </c>
      <c r="AF72" s="146">
        <f t="shared" si="27"/>
        <v>204</v>
      </c>
      <c r="AG72" s="143">
        <f t="shared" si="27"/>
        <v>153</v>
      </c>
      <c r="AH72" s="143">
        <f t="shared" si="27"/>
        <v>42</v>
      </c>
      <c r="AI72" s="147">
        <f t="shared" si="27"/>
        <v>9</v>
      </c>
      <c r="AJ72" s="153">
        <f t="shared" si="27"/>
        <v>2718</v>
      </c>
      <c r="AK72" s="254">
        <f aca="true" t="shared" si="28" ref="AK72:BD72">SUM(AK10:AK71)</f>
        <v>1761</v>
      </c>
      <c r="AL72" s="142">
        <f t="shared" si="28"/>
        <v>5</v>
      </c>
      <c r="AM72" s="142">
        <f t="shared" si="28"/>
        <v>1</v>
      </c>
      <c r="AN72" s="142">
        <f t="shared" si="28"/>
        <v>1477</v>
      </c>
      <c r="AO72" s="142">
        <f t="shared" si="28"/>
        <v>21</v>
      </c>
      <c r="AP72" s="142">
        <f t="shared" si="28"/>
        <v>159</v>
      </c>
      <c r="AQ72" s="140">
        <f t="shared" si="28"/>
        <v>103</v>
      </c>
      <c r="AR72" s="142">
        <f t="shared" si="28"/>
        <v>762</v>
      </c>
      <c r="AS72" s="142">
        <f t="shared" si="28"/>
        <v>1</v>
      </c>
      <c r="AT72" s="142">
        <f t="shared" si="28"/>
        <v>0</v>
      </c>
      <c r="AU72" s="143">
        <f t="shared" si="28"/>
        <v>605</v>
      </c>
      <c r="AV72" s="143">
        <f t="shared" si="28"/>
        <v>6</v>
      </c>
      <c r="AW72" s="143">
        <f t="shared" si="28"/>
        <v>104</v>
      </c>
      <c r="AX72" s="143">
        <f t="shared" si="28"/>
        <v>47</v>
      </c>
      <c r="AY72" s="146">
        <f t="shared" si="28"/>
        <v>195</v>
      </c>
      <c r="AZ72" s="146">
        <f t="shared" si="28"/>
        <v>140</v>
      </c>
      <c r="BA72" s="146">
        <f t="shared" si="28"/>
        <v>1</v>
      </c>
      <c r="BB72" s="146">
        <f t="shared" si="28"/>
        <v>35</v>
      </c>
      <c r="BC72" s="255">
        <f t="shared" si="28"/>
        <v>19</v>
      </c>
      <c r="BD72" s="153">
        <f t="shared" si="28"/>
        <v>2554</v>
      </c>
      <c r="BE72" s="254">
        <f aca="true" t="shared" si="29" ref="BE72:CV72">SUM(BE10:BE71)</f>
        <v>1662</v>
      </c>
      <c r="BF72" s="142">
        <f t="shared" si="29"/>
        <v>2</v>
      </c>
      <c r="BG72" s="142">
        <f t="shared" si="29"/>
        <v>740</v>
      </c>
      <c r="BH72" s="142">
        <f t="shared" si="29"/>
        <v>575</v>
      </c>
      <c r="BI72" s="142">
        <f t="shared" si="29"/>
        <v>4</v>
      </c>
      <c r="BJ72" s="142">
        <f t="shared" si="29"/>
        <v>270</v>
      </c>
      <c r="BK72" s="140">
        <f t="shared" si="29"/>
        <v>73</v>
      </c>
      <c r="BL72" s="142">
        <f t="shared" si="29"/>
        <v>716</v>
      </c>
      <c r="BM72" s="142">
        <f t="shared" si="29"/>
        <v>2</v>
      </c>
      <c r="BN72" s="142">
        <f t="shared" si="29"/>
        <v>290</v>
      </c>
      <c r="BO72" s="143">
        <f t="shared" si="29"/>
        <v>251</v>
      </c>
      <c r="BP72" s="143">
        <f t="shared" si="29"/>
        <v>2</v>
      </c>
      <c r="BQ72" s="143">
        <f t="shared" si="29"/>
        <v>136</v>
      </c>
      <c r="BR72" s="143">
        <f t="shared" si="29"/>
        <v>37</v>
      </c>
      <c r="BS72" s="146">
        <f t="shared" si="29"/>
        <v>176</v>
      </c>
      <c r="BT72" s="146">
        <f t="shared" si="29"/>
        <v>1</v>
      </c>
      <c r="BU72" s="146">
        <f t="shared" si="29"/>
        <v>75</v>
      </c>
      <c r="BV72" s="146">
        <f t="shared" si="29"/>
        <v>43</v>
      </c>
      <c r="BW72" s="146">
        <f t="shared" si="29"/>
        <v>0</v>
      </c>
      <c r="BX72" s="146">
        <f t="shared" si="29"/>
        <v>47</v>
      </c>
      <c r="BY72" s="255">
        <f t="shared" si="29"/>
        <v>11</v>
      </c>
      <c r="BZ72" s="432">
        <f t="shared" si="29"/>
        <v>1333</v>
      </c>
      <c r="CA72" s="254">
        <f t="shared" si="29"/>
        <v>851</v>
      </c>
      <c r="CB72" s="142">
        <f t="shared" si="29"/>
        <v>0</v>
      </c>
      <c r="CC72" s="142">
        <f t="shared" si="29"/>
        <v>458</v>
      </c>
      <c r="CD72" s="142">
        <f t="shared" si="29"/>
        <v>181</v>
      </c>
      <c r="CE72" s="142">
        <f t="shared" si="29"/>
        <v>12</v>
      </c>
      <c r="CF72" s="142">
        <f t="shared" si="29"/>
        <v>162</v>
      </c>
      <c r="CG72" s="140">
        <f t="shared" si="29"/>
        <v>38</v>
      </c>
      <c r="CH72" s="142">
        <f t="shared" si="29"/>
        <v>391</v>
      </c>
      <c r="CI72" s="142">
        <f t="shared" si="29"/>
        <v>0</v>
      </c>
      <c r="CJ72" s="142">
        <f t="shared" si="29"/>
        <v>194</v>
      </c>
      <c r="CK72" s="143">
        <f t="shared" si="29"/>
        <v>61</v>
      </c>
      <c r="CL72" s="143">
        <f t="shared" si="29"/>
        <v>10</v>
      </c>
      <c r="CM72" s="143">
        <f t="shared" si="29"/>
        <v>107</v>
      </c>
      <c r="CN72" s="143">
        <f t="shared" si="29"/>
        <v>19</v>
      </c>
      <c r="CO72" s="146">
        <f t="shared" si="29"/>
        <v>91</v>
      </c>
      <c r="CP72" s="146">
        <f t="shared" si="29"/>
        <v>0</v>
      </c>
      <c r="CQ72" s="146">
        <f t="shared" si="29"/>
        <v>29</v>
      </c>
      <c r="CR72" s="146">
        <f t="shared" si="29"/>
        <v>15</v>
      </c>
      <c r="CS72" s="146">
        <f t="shared" si="29"/>
        <v>0</v>
      </c>
      <c r="CT72" s="146">
        <f t="shared" si="29"/>
        <v>37</v>
      </c>
      <c r="CU72" s="255">
        <f t="shared" si="29"/>
        <v>10</v>
      </c>
      <c r="CV72" s="432">
        <f t="shared" si="29"/>
        <v>585</v>
      </c>
      <c r="CW72" s="432"/>
      <c r="CX72" s="480">
        <f>SUM(CX10:CX71)</f>
        <v>1790</v>
      </c>
      <c r="CY72" s="480">
        <f>SUM(CY10:CY71)</f>
        <v>585</v>
      </c>
      <c r="CZ72" s="480">
        <f>SUM(CZ10:CZ71)</f>
        <v>676</v>
      </c>
      <c r="DA72" s="481">
        <f>SUM(DA10:DA71)</f>
        <v>3051</v>
      </c>
      <c r="DC72" s="141">
        <f>SUM(DC10:DC71)</f>
        <v>2010</v>
      </c>
      <c r="DD72" s="142">
        <f>SUM(DD10:DD71)</f>
        <v>1201</v>
      </c>
      <c r="DE72" s="507">
        <f t="shared" si="13"/>
        <v>59.75124378109453</v>
      </c>
      <c r="DF72" s="513">
        <f>CD72+CE72+CF72+CB72</f>
        <v>355</v>
      </c>
      <c r="DG72" s="517">
        <f t="shared" si="14"/>
        <v>17.66169154228856</v>
      </c>
      <c r="DH72" s="519">
        <f>SUM(DH10:DH71)</f>
        <v>454</v>
      </c>
      <c r="DI72" s="520">
        <f t="shared" si="15"/>
        <v>22.587064676616915</v>
      </c>
      <c r="DJ72" s="142">
        <f>SUM(DJ10:DJ71)</f>
        <v>832</v>
      </c>
      <c r="DK72" s="254">
        <f>SUM(DK10:DK71)</f>
        <v>485</v>
      </c>
      <c r="DL72" s="521">
        <f t="shared" si="16"/>
        <v>58.29326923076923</v>
      </c>
      <c r="DM72" s="143">
        <f>SUM(DM10:DM71)</f>
        <v>178</v>
      </c>
      <c r="DN72" s="511">
        <f t="shared" si="17"/>
        <v>21.39423076923077</v>
      </c>
      <c r="DO72" s="143">
        <f>SUM(DO10:DO71)</f>
        <v>169</v>
      </c>
      <c r="DP72" s="535">
        <f t="shared" si="18"/>
        <v>20.3125</v>
      </c>
      <c r="DQ72" s="146">
        <f>SUM(DQ10:DQ71)</f>
        <v>209</v>
      </c>
      <c r="DR72" s="146">
        <f>SUM(DR10:DR71)</f>
        <v>104</v>
      </c>
      <c r="DS72" s="522">
        <f t="shared" si="19"/>
        <v>49.760765550239235</v>
      </c>
      <c r="DT72" s="146">
        <f>SUM(DT10:DT71)</f>
        <v>52</v>
      </c>
      <c r="DU72" s="308">
        <f t="shared" si="20"/>
        <v>24.880382775119617</v>
      </c>
      <c r="DV72" s="531">
        <f>SUM(DV10:DV71)</f>
        <v>53</v>
      </c>
      <c r="DW72" s="532">
        <f t="shared" si="21"/>
        <v>25.358851674641148</v>
      </c>
      <c r="DX72" s="285"/>
      <c r="DY72" s="152"/>
    </row>
    <row r="73" spans="1:127" s="3" customFormat="1" ht="13.5" thickBot="1">
      <c r="A73" s="599" t="s">
        <v>91</v>
      </c>
      <c r="B73" s="600"/>
      <c r="C73" s="600"/>
      <c r="D73" s="148">
        <f>D72*100/D74</f>
        <v>65.88003933136676</v>
      </c>
      <c r="E73" s="148">
        <f>E72*100/D72</f>
        <v>85.07462686567165</v>
      </c>
      <c r="F73" s="148">
        <f>F72*100/D72</f>
        <v>0.09950248756218906</v>
      </c>
      <c r="G73" s="148">
        <f>G72*100/D72</f>
        <v>8.109452736318408</v>
      </c>
      <c r="H73" s="148">
        <f>H72*100/D72</f>
        <v>6.766169154228856</v>
      </c>
      <c r="I73" s="148">
        <f>I72*100/D74</f>
        <v>27.269747623729923</v>
      </c>
      <c r="J73" s="148">
        <f>J72*100/I72</f>
        <v>81.97115384615384</v>
      </c>
      <c r="K73" s="148">
        <f>K72*100/I72</f>
        <v>14.903846153846153</v>
      </c>
      <c r="L73" s="148">
        <f>L72*100/I72</f>
        <v>3.125</v>
      </c>
      <c r="M73" s="149">
        <f>M72*100/D74</f>
        <v>6.8502130449033105</v>
      </c>
      <c r="N73" s="148">
        <f>N72*100/M72</f>
        <v>75.11961722488039</v>
      </c>
      <c r="O73" s="148">
        <f>O72*100/M72</f>
        <v>22.48803827751196</v>
      </c>
      <c r="P73" s="150">
        <f>P72*100/M72</f>
        <v>2.3923444976076556</v>
      </c>
      <c r="Q73" s="257">
        <f>Q72*100/D74</f>
        <v>94.46083251392986</v>
      </c>
      <c r="R73" s="151"/>
      <c r="S73" s="151"/>
      <c r="T73" s="148">
        <f>T72*100/R72</f>
        <v>84.66880341880342</v>
      </c>
      <c r="U73" s="148">
        <f>U72*100/R72</f>
        <v>0</v>
      </c>
      <c r="V73" s="148">
        <f>V72*100/R72</f>
        <v>0.9081196581196581</v>
      </c>
      <c r="W73" s="148">
        <f>W72*100/R72</f>
        <v>8.386752136752136</v>
      </c>
      <c r="X73" s="148">
        <f>X72*100/R72</f>
        <v>6.036324786324786</v>
      </c>
      <c r="Y73" s="148"/>
      <c r="Z73" s="148"/>
      <c r="AA73" s="148">
        <f>AA72*100/Y72</f>
        <v>0.12406947890818859</v>
      </c>
      <c r="AB73" s="148">
        <f>AB72*100/Y72</f>
        <v>79.77667493796525</v>
      </c>
      <c r="AC73" s="148">
        <f>AC72*100/Y72</f>
        <v>1.488833746898263</v>
      </c>
      <c r="AD73" s="148">
        <f>AD72*100/Y72</f>
        <v>13.027295285359802</v>
      </c>
      <c r="AE73" s="148">
        <f>AE72*100/Y72</f>
        <v>5.583126550868486</v>
      </c>
      <c r="AF73" s="149"/>
      <c r="AG73" s="148">
        <f>AG72*100/AF72</f>
        <v>75</v>
      </c>
      <c r="AH73" s="148">
        <f>AH72*100/AF72</f>
        <v>20.58823529411765</v>
      </c>
      <c r="AI73" s="148">
        <f>AI72*100/AF72</f>
        <v>4.411764705882353</v>
      </c>
      <c r="AJ73" s="256">
        <f>AJ72*100/3051</f>
        <v>89.08554572271386</v>
      </c>
      <c r="AK73" s="151"/>
      <c r="AL73" s="151"/>
      <c r="AM73" s="148">
        <f>AM72*100/AK72</f>
        <v>0.05678591709256105</v>
      </c>
      <c r="AN73" s="148">
        <f>AN72*100/AK72</f>
        <v>83.87279954571267</v>
      </c>
      <c r="AO73" s="148">
        <f>AO72*100/AK72</f>
        <v>1.192504258943782</v>
      </c>
      <c r="AP73" s="148">
        <f>AP72*100/AK72</f>
        <v>9.028960817717206</v>
      </c>
      <c r="AQ73" s="148">
        <f>AQ72*100/AK72</f>
        <v>5.848949460533787</v>
      </c>
      <c r="AR73" s="148"/>
      <c r="AS73" s="148"/>
      <c r="AT73" s="148">
        <f>AT72*100/AR72</f>
        <v>0</v>
      </c>
      <c r="AU73" s="148">
        <f>AU72*100/AR72</f>
        <v>79.39632545931758</v>
      </c>
      <c r="AV73" s="148">
        <f>AV72*100/AR72</f>
        <v>0.7874015748031497</v>
      </c>
      <c r="AW73" s="148">
        <f>AW72*100/AR72</f>
        <v>13.648293963254593</v>
      </c>
      <c r="AX73" s="148">
        <f>AX72*100/AR72</f>
        <v>6.167979002624672</v>
      </c>
      <c r="AY73" s="149"/>
      <c r="AZ73" s="148">
        <f>AZ72*100/AY72</f>
        <v>71.7948717948718</v>
      </c>
      <c r="BA73" s="148"/>
      <c r="BB73" s="148">
        <f>BB72*100/AY72</f>
        <v>17.94871794871795</v>
      </c>
      <c r="BC73" s="150">
        <f>BC72*100/AY72</f>
        <v>9.743589743589743</v>
      </c>
      <c r="BD73" s="257">
        <f>BD72*100/D74</f>
        <v>83.71025893149788</v>
      </c>
      <c r="BE73" s="151"/>
      <c r="BF73" s="151"/>
      <c r="BG73" s="148">
        <f>BG72*100/BE72</f>
        <v>44.52466907340553</v>
      </c>
      <c r="BH73" s="148">
        <f>BH72*100/BE72</f>
        <v>34.59687123947052</v>
      </c>
      <c r="BI73" s="148">
        <f>BI72*100/BE72</f>
        <v>0.24067388688327315</v>
      </c>
      <c r="BJ73" s="148">
        <f>BJ72*100/BE72</f>
        <v>16.24548736462094</v>
      </c>
      <c r="BK73" s="148">
        <f>BK72*100/BE72</f>
        <v>4.392298435619735</v>
      </c>
      <c r="BL73" s="148"/>
      <c r="BM73" s="148"/>
      <c r="BN73" s="148">
        <f>BN72*100/BL72</f>
        <v>40.502793296089386</v>
      </c>
      <c r="BO73" s="148">
        <f>BO72*100/BL72</f>
        <v>35.055865921787706</v>
      </c>
      <c r="BP73" s="148">
        <f>BP72*100/BL72</f>
        <v>0.27932960893854747</v>
      </c>
      <c r="BQ73" s="148">
        <f>BQ72*100/BL72</f>
        <v>18.99441340782123</v>
      </c>
      <c r="BR73" s="148">
        <f>BR72*100/BL72</f>
        <v>5.167597765363128</v>
      </c>
      <c r="BS73" s="149"/>
      <c r="BT73" s="149"/>
      <c r="BU73" s="149">
        <f>BU72*100/BS72</f>
        <v>42.61363636363637</v>
      </c>
      <c r="BV73" s="148">
        <f>BV72*100/BS72</f>
        <v>24.431818181818183</v>
      </c>
      <c r="BW73" s="148"/>
      <c r="BX73" s="148">
        <f>BX72*100/BS72</f>
        <v>26.704545454545453</v>
      </c>
      <c r="BY73" s="150">
        <f>BY72*100/BS72</f>
        <v>6.25</v>
      </c>
      <c r="BZ73" s="433"/>
      <c r="CA73" s="151"/>
      <c r="CB73" s="151"/>
      <c r="CC73" s="148">
        <f>CC72*100/CA72</f>
        <v>53.81903642773208</v>
      </c>
      <c r="CD73" s="148">
        <f>CD72*100/CA72</f>
        <v>21.26909518213866</v>
      </c>
      <c r="CE73" s="148">
        <f>CE72*100/CA72</f>
        <v>1.4101057579318448</v>
      </c>
      <c r="CF73" s="148">
        <f>CF72*100/CA72</f>
        <v>19.036427732079908</v>
      </c>
      <c r="CG73" s="148">
        <f>CG72*100/CA72</f>
        <v>4.465334900117509</v>
      </c>
      <c r="CH73" s="148"/>
      <c r="CI73" s="148"/>
      <c r="CJ73" s="148">
        <f>CJ72*100/CH72</f>
        <v>49.61636828644501</v>
      </c>
      <c r="CK73" s="148">
        <f>CK72*100/CH72</f>
        <v>15.601023017902813</v>
      </c>
      <c r="CL73" s="148">
        <f>CL72*100/CH72</f>
        <v>2.557544757033248</v>
      </c>
      <c r="CM73" s="148">
        <f>CM72*100/CH72</f>
        <v>27.365728900255753</v>
      </c>
      <c r="CN73" s="148">
        <f>CN72*100/CH72</f>
        <v>4.859335038363171</v>
      </c>
      <c r="CO73" s="149"/>
      <c r="CP73" s="149"/>
      <c r="CQ73" s="149">
        <f>CQ72*100/CO72</f>
        <v>31.86813186813187</v>
      </c>
      <c r="CR73" s="148">
        <f>CR72*100/CO72</f>
        <v>16.483516483516482</v>
      </c>
      <c r="CS73" s="148"/>
      <c r="CT73" s="148">
        <f>CT72*100/CO72</f>
        <v>40.65934065934066</v>
      </c>
      <c r="CU73" s="150">
        <f>CU72*100/CO72</f>
        <v>10.989010989010989</v>
      </c>
      <c r="CV73" s="257"/>
      <c r="CW73" s="475"/>
      <c r="CX73" s="478">
        <f>CX72*100/DA72</f>
        <v>58.66928875778434</v>
      </c>
      <c r="CY73" s="479">
        <f>CY72*100/DA72</f>
        <v>19.174041297935105</v>
      </c>
      <c r="CZ73" s="479">
        <f>CZ72*100/DA72</f>
        <v>22.156669944280562</v>
      </c>
      <c r="DA73" s="477"/>
      <c r="DC73" s="148" t="e">
        <f>DC72*100/DC74</f>
        <v>#DIV/0!</v>
      </c>
      <c r="DD73" s="151"/>
      <c r="DE73" s="148">
        <f>DE72*100/DC72</f>
        <v>2.972698695576842</v>
      </c>
      <c r="DF73" s="148">
        <f>DF72*100/DC72</f>
        <v>17.66169154228856</v>
      </c>
      <c r="DG73" s="148">
        <f>DG72*100/DC72</f>
        <v>0.8786911215068934</v>
      </c>
      <c r="DH73" s="148">
        <f>DH72*100/DC72</f>
        <v>22.587064676616915</v>
      </c>
      <c r="DI73" s="509" t="e">
        <f t="shared" si="15"/>
        <v>#DIV/0!</v>
      </c>
      <c r="DJ73" s="148" t="e">
        <f>DJ72*100/DE74</f>
        <v>#DIV/0!</v>
      </c>
      <c r="DK73" s="148"/>
      <c r="DL73" s="148">
        <f>DL72*100/DJ72</f>
        <v>7.006402551775149</v>
      </c>
      <c r="DM73" s="148">
        <f>DM72*100/DJ72</f>
        <v>21.39423076923077</v>
      </c>
      <c r="DN73" s="148">
        <f>DN72*100/DJ72</f>
        <v>2.5714219674556213</v>
      </c>
      <c r="DO73" s="148">
        <f>DO72*100/DJ72</f>
        <v>20.3125</v>
      </c>
      <c r="DP73" s="148">
        <f>DP72*100/DJ72</f>
        <v>2.44140625</v>
      </c>
      <c r="DQ73" s="149"/>
      <c r="DR73" s="149"/>
      <c r="DS73" s="149">
        <f>DS72*100/DQ72</f>
        <v>23.808978732171884</v>
      </c>
      <c r="DT73" s="148">
        <f>DT72*100/DQ72</f>
        <v>24.880382775119617</v>
      </c>
      <c r="DU73" s="150"/>
      <c r="DV73" s="533">
        <f>DV72*100/DQ72</f>
        <v>25.358851674641148</v>
      </c>
      <c r="DW73" s="534">
        <f>DW72*100/DQ72</f>
        <v>12.133421853895285</v>
      </c>
    </row>
    <row r="74" spans="4:126" s="3" customFormat="1" ht="12.75">
      <c r="D74" s="3">
        <v>3051</v>
      </c>
      <c r="M74" s="152"/>
      <c r="N74" s="152"/>
      <c r="O74" s="152"/>
      <c r="AF74" s="152"/>
      <c r="AG74" s="152"/>
      <c r="AH74" s="152"/>
      <c r="DV74" s="3" t="s">
        <v>164</v>
      </c>
    </row>
    <row r="75" s="3" customFormat="1" ht="12.75"/>
    <row r="76" s="3" customFormat="1" ht="12.75"/>
    <row r="77" ht="12.75">
      <c r="A77" t="s">
        <v>93</v>
      </c>
    </row>
    <row r="78" ht="12.75">
      <c r="A78" t="s">
        <v>95</v>
      </c>
    </row>
    <row r="79" ht="12.75">
      <c r="A79" t="s">
        <v>97</v>
      </c>
    </row>
    <row r="80" ht="12.75">
      <c r="A80" t="s">
        <v>99</v>
      </c>
    </row>
    <row r="82" s="3" customFormat="1" ht="12.75">
      <c r="A82" t="s">
        <v>144</v>
      </c>
    </row>
    <row r="83" s="3" customFormat="1" ht="12.75">
      <c r="A83" t="s">
        <v>96</v>
      </c>
    </row>
    <row r="84" s="3" customFormat="1" ht="12.75">
      <c r="A84" t="s">
        <v>98</v>
      </c>
    </row>
    <row r="85" s="3" customFormat="1" ht="12.75">
      <c r="A85" t="s">
        <v>150</v>
      </c>
    </row>
    <row r="86" s="3" customFormat="1" ht="12.75">
      <c r="A86" t="s">
        <v>102</v>
      </c>
    </row>
    <row r="87" ht="12.75">
      <c r="A87" t="s">
        <v>145</v>
      </c>
    </row>
  </sheetData>
  <sheetProtection password="9DB4" sheet="1" objects="1" scenarios="1"/>
  <mergeCells count="40">
    <mergeCell ref="DC7:DW7"/>
    <mergeCell ref="DC8:DI8"/>
    <mergeCell ref="DJ8:DP8"/>
    <mergeCell ref="DQ8:DW8"/>
    <mergeCell ref="CO8:CU8"/>
    <mergeCell ref="CX7:DA8"/>
    <mergeCell ref="BE7:BY7"/>
    <mergeCell ref="BZ7:BZ9"/>
    <mergeCell ref="BE8:BK8"/>
    <mergeCell ref="BL8:BR8"/>
    <mergeCell ref="BS8:BY8"/>
    <mergeCell ref="CA7:CU7"/>
    <mergeCell ref="CV7:CV9"/>
    <mergeCell ref="CA8:CG8"/>
    <mergeCell ref="CH8:CN8"/>
    <mergeCell ref="BD7:BD9"/>
    <mergeCell ref="AK7:BC7"/>
    <mergeCell ref="AK8:AQ8"/>
    <mergeCell ref="AR8:AX8"/>
    <mergeCell ref="AY8:BC8"/>
    <mergeCell ref="A4:P4"/>
    <mergeCell ref="A1:AC1"/>
    <mergeCell ref="A2:AC2"/>
    <mergeCell ref="A5:AA5"/>
    <mergeCell ref="R7:AI7"/>
    <mergeCell ref="A72:C72"/>
    <mergeCell ref="A6:C6"/>
    <mergeCell ref="A7:A9"/>
    <mergeCell ref="B7:B9"/>
    <mergeCell ref="C7:C9"/>
    <mergeCell ref="A73:C73"/>
    <mergeCell ref="AJ7:AJ9"/>
    <mergeCell ref="D8:H8"/>
    <mergeCell ref="I8:L8"/>
    <mergeCell ref="M8:P8"/>
    <mergeCell ref="R8:X8"/>
    <mergeCell ref="Y8:AE8"/>
    <mergeCell ref="AF8:AI8"/>
    <mergeCell ref="D7:P7"/>
    <mergeCell ref="Q7:Q9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84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9" sqref="J19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6.00390625" style="0" customWidth="1"/>
    <col min="4" max="18" width="5.7109375" style="0" customWidth="1"/>
    <col min="19" max="34" width="4.7109375" style="0" customWidth="1"/>
    <col min="35" max="35" width="5.28125" style="0" customWidth="1"/>
    <col min="36" max="54" width="4.7109375" style="0" customWidth="1"/>
    <col min="55" max="55" width="6.140625" style="0" customWidth="1"/>
    <col min="56" max="56" width="4.7109375" style="0" customWidth="1"/>
    <col min="57" max="70" width="5.28125" style="0" customWidth="1"/>
    <col min="71" max="81" width="5.7109375" style="0" customWidth="1"/>
    <col min="82" max="82" width="6.57421875" style="0" customWidth="1"/>
    <col min="83" max="83" width="5.7109375" style="0" customWidth="1"/>
    <col min="84" max="84" width="7.140625" style="0" customWidth="1"/>
    <col min="85" max="86" width="5.7109375" style="0" customWidth="1"/>
  </cols>
  <sheetData>
    <row r="1" spans="1:29" s="1" customFormat="1" ht="12.75">
      <c r="A1" s="589" t="s">
        <v>67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</row>
    <row r="2" spans="1:29" s="1" customFormat="1" ht="12.75">
      <c r="A2" s="589" t="s">
        <v>125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</row>
    <row r="3" spans="2:10" ht="9.75" customHeight="1">
      <c r="B3" s="13"/>
      <c r="C3" s="13"/>
      <c r="D3" s="13"/>
      <c r="E3" s="13"/>
      <c r="F3" s="13"/>
      <c r="G3" s="13"/>
      <c r="H3" s="13"/>
      <c r="I3" s="13"/>
      <c r="J3" s="13"/>
    </row>
    <row r="4" spans="1:16" s="1" customFormat="1" ht="12.75">
      <c r="A4" s="590" t="s">
        <v>168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</row>
    <row r="5" spans="1:27" ht="13.5" thickBot="1">
      <c r="A5" s="591" t="s">
        <v>169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</row>
    <row r="6" spans="1:18" ht="3.75" customHeight="1" hidden="1" thickBot="1">
      <c r="A6" s="631" t="s">
        <v>110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</row>
    <row r="7" spans="1:84" ht="13.5" customHeight="1" thickBot="1">
      <c r="A7" s="604" t="s">
        <v>69</v>
      </c>
      <c r="B7" s="607" t="s">
        <v>104</v>
      </c>
      <c r="C7" s="610" t="s">
        <v>0</v>
      </c>
      <c r="D7" s="570" t="s">
        <v>72</v>
      </c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66" t="s">
        <v>8</v>
      </c>
      <c r="S7" s="570" t="s">
        <v>73</v>
      </c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66" t="s">
        <v>8</v>
      </c>
      <c r="AJ7" s="570" t="s">
        <v>74</v>
      </c>
      <c r="AK7" s="572"/>
      <c r="AL7" s="572"/>
      <c r="AM7" s="572"/>
      <c r="AN7" s="572"/>
      <c r="AO7" s="572"/>
      <c r="AP7" s="572"/>
      <c r="AQ7" s="572"/>
      <c r="AR7" s="572"/>
      <c r="AS7" s="572"/>
      <c r="AT7" s="572"/>
      <c r="AU7" s="572"/>
      <c r="AV7" s="572"/>
      <c r="AW7" s="572"/>
      <c r="AX7" s="572"/>
      <c r="AY7" s="572"/>
      <c r="AZ7" s="572"/>
      <c r="BA7" s="572"/>
      <c r="BB7" s="572"/>
      <c r="BC7" s="566" t="s">
        <v>8</v>
      </c>
      <c r="BD7" s="570" t="s">
        <v>117</v>
      </c>
      <c r="BE7" s="572"/>
      <c r="BF7" s="572"/>
      <c r="BG7" s="572"/>
      <c r="BH7" s="572"/>
      <c r="BI7" s="572"/>
      <c r="BJ7" s="572"/>
      <c r="BK7" s="572"/>
      <c r="BL7" s="572"/>
      <c r="BM7" s="572"/>
      <c r="BN7" s="572"/>
      <c r="BO7" s="572"/>
      <c r="BP7" s="572"/>
      <c r="BQ7" s="572"/>
      <c r="BR7" s="572"/>
      <c r="BS7" s="572"/>
      <c r="BT7" s="572"/>
      <c r="BU7" s="572"/>
      <c r="BV7" s="572"/>
      <c r="BW7" s="572"/>
      <c r="BX7" s="572"/>
      <c r="BY7" s="619" t="s">
        <v>8</v>
      </c>
      <c r="BZ7" s="627" t="s">
        <v>140</v>
      </c>
      <c r="CA7" s="624" t="s">
        <v>137</v>
      </c>
      <c r="CB7" s="621" t="s">
        <v>119</v>
      </c>
      <c r="CC7" s="624" t="s">
        <v>159</v>
      </c>
      <c r="CD7" s="621" t="s">
        <v>119</v>
      </c>
      <c r="CE7" s="624" t="s">
        <v>139</v>
      </c>
      <c r="CF7" s="621" t="s">
        <v>119</v>
      </c>
    </row>
    <row r="8" spans="1:84" ht="13.5" thickBot="1">
      <c r="A8" s="605"/>
      <c r="B8" s="608"/>
      <c r="C8" s="632"/>
      <c r="D8" s="570" t="s">
        <v>105</v>
      </c>
      <c r="E8" s="572"/>
      <c r="F8" s="572"/>
      <c r="G8" s="572"/>
      <c r="H8" s="573"/>
      <c r="I8" s="570" t="s">
        <v>76</v>
      </c>
      <c r="J8" s="572"/>
      <c r="K8" s="572"/>
      <c r="L8" s="572"/>
      <c r="M8" s="573"/>
      <c r="N8" s="572" t="s">
        <v>77</v>
      </c>
      <c r="O8" s="572"/>
      <c r="P8" s="572"/>
      <c r="Q8" s="572"/>
      <c r="R8" s="567"/>
      <c r="S8" s="570" t="s">
        <v>105</v>
      </c>
      <c r="T8" s="572"/>
      <c r="U8" s="572"/>
      <c r="V8" s="572"/>
      <c r="W8" s="572"/>
      <c r="X8" s="572"/>
      <c r="Y8" s="573"/>
      <c r="Z8" s="570" t="s">
        <v>76</v>
      </c>
      <c r="AA8" s="572"/>
      <c r="AB8" s="572"/>
      <c r="AC8" s="572"/>
      <c r="AD8" s="573"/>
      <c r="AE8" s="572" t="s">
        <v>77</v>
      </c>
      <c r="AF8" s="572"/>
      <c r="AG8" s="572"/>
      <c r="AH8" s="572"/>
      <c r="AI8" s="567"/>
      <c r="AJ8" s="570" t="s">
        <v>105</v>
      </c>
      <c r="AK8" s="572"/>
      <c r="AL8" s="572"/>
      <c r="AM8" s="572"/>
      <c r="AN8" s="572"/>
      <c r="AO8" s="572"/>
      <c r="AP8" s="573"/>
      <c r="AQ8" s="570" t="s">
        <v>76</v>
      </c>
      <c r="AR8" s="572"/>
      <c r="AS8" s="572"/>
      <c r="AT8" s="572"/>
      <c r="AU8" s="572"/>
      <c r="AV8" s="573"/>
      <c r="AW8" s="572" t="s">
        <v>77</v>
      </c>
      <c r="AX8" s="572"/>
      <c r="AY8" s="572"/>
      <c r="AZ8" s="572"/>
      <c r="BA8" s="572"/>
      <c r="BB8" s="572"/>
      <c r="BC8" s="567"/>
      <c r="BD8" s="570" t="s">
        <v>105</v>
      </c>
      <c r="BE8" s="572"/>
      <c r="BF8" s="572"/>
      <c r="BG8" s="572"/>
      <c r="BH8" s="572"/>
      <c r="BI8" s="572"/>
      <c r="BJ8" s="573"/>
      <c r="BK8" s="570" t="s">
        <v>76</v>
      </c>
      <c r="BL8" s="572"/>
      <c r="BM8" s="572"/>
      <c r="BN8" s="572"/>
      <c r="BO8" s="572"/>
      <c r="BP8" s="572"/>
      <c r="BQ8" s="573"/>
      <c r="BR8" s="572" t="s">
        <v>77</v>
      </c>
      <c r="BS8" s="572"/>
      <c r="BT8" s="572"/>
      <c r="BU8" s="572"/>
      <c r="BV8" s="572"/>
      <c r="BW8" s="572"/>
      <c r="BX8" s="572"/>
      <c r="BY8" s="620"/>
      <c r="BZ8" s="628"/>
      <c r="CA8" s="625"/>
      <c r="CB8" s="622"/>
      <c r="CC8" s="625"/>
      <c r="CD8" s="622"/>
      <c r="CE8" s="625"/>
      <c r="CF8" s="622"/>
    </row>
    <row r="9" spans="1:84" ht="13.5" thickBot="1">
      <c r="A9" s="606"/>
      <c r="B9" s="609"/>
      <c r="C9" s="633"/>
      <c r="D9" s="100" t="s">
        <v>10</v>
      </c>
      <c r="E9" s="101" t="s">
        <v>5</v>
      </c>
      <c r="F9" s="102" t="s">
        <v>78</v>
      </c>
      <c r="G9" s="102" t="s">
        <v>6</v>
      </c>
      <c r="H9" s="105" t="s">
        <v>11</v>
      </c>
      <c r="I9" s="100" t="s">
        <v>10</v>
      </c>
      <c r="J9" s="104" t="s">
        <v>5</v>
      </c>
      <c r="K9" s="102" t="s">
        <v>78</v>
      </c>
      <c r="L9" s="102" t="s">
        <v>6</v>
      </c>
      <c r="M9" s="105" t="s">
        <v>11</v>
      </c>
      <c r="N9" s="181" t="s">
        <v>10</v>
      </c>
      <c r="O9" s="182" t="s">
        <v>5</v>
      </c>
      <c r="P9" s="183" t="s">
        <v>6</v>
      </c>
      <c r="Q9" s="184" t="s">
        <v>11</v>
      </c>
      <c r="R9" s="565"/>
      <c r="S9" s="100" t="s">
        <v>10</v>
      </c>
      <c r="T9" s="260" t="s">
        <v>80</v>
      </c>
      <c r="U9" s="260" t="s">
        <v>12</v>
      </c>
      <c r="V9" s="101" t="s">
        <v>5</v>
      </c>
      <c r="W9" s="102" t="s">
        <v>78</v>
      </c>
      <c r="X9" s="102" t="s">
        <v>6</v>
      </c>
      <c r="Y9" s="105" t="s">
        <v>11</v>
      </c>
      <c r="Z9" s="100" t="s">
        <v>10</v>
      </c>
      <c r="AA9" s="104" t="s">
        <v>5</v>
      </c>
      <c r="AB9" s="102" t="s">
        <v>78</v>
      </c>
      <c r="AC9" s="102" t="s">
        <v>6</v>
      </c>
      <c r="AD9" s="105" t="s">
        <v>11</v>
      </c>
      <c r="AE9" s="181" t="s">
        <v>10</v>
      </c>
      <c r="AF9" s="182" t="s">
        <v>5</v>
      </c>
      <c r="AG9" s="183" t="s">
        <v>6</v>
      </c>
      <c r="AH9" s="184" t="s">
        <v>11</v>
      </c>
      <c r="AI9" s="565"/>
      <c r="AJ9" s="100" t="s">
        <v>10</v>
      </c>
      <c r="AK9" s="260" t="s">
        <v>80</v>
      </c>
      <c r="AL9" s="260" t="s">
        <v>12</v>
      </c>
      <c r="AM9" s="101" t="s">
        <v>5</v>
      </c>
      <c r="AN9" s="102" t="s">
        <v>78</v>
      </c>
      <c r="AO9" s="102" t="s">
        <v>6</v>
      </c>
      <c r="AP9" s="105" t="s">
        <v>11</v>
      </c>
      <c r="AQ9" s="100" t="s">
        <v>10</v>
      </c>
      <c r="AR9" s="260" t="s">
        <v>80</v>
      </c>
      <c r="AS9" s="102" t="s">
        <v>5</v>
      </c>
      <c r="AT9" s="102" t="s">
        <v>9</v>
      </c>
      <c r="AU9" s="102" t="s">
        <v>6</v>
      </c>
      <c r="AV9" s="105" t="s">
        <v>11</v>
      </c>
      <c r="AW9" s="181" t="s">
        <v>10</v>
      </c>
      <c r="AX9" s="260" t="s">
        <v>80</v>
      </c>
      <c r="AY9" s="182" t="s">
        <v>5</v>
      </c>
      <c r="AZ9" s="102" t="s">
        <v>78</v>
      </c>
      <c r="BA9" s="183" t="s">
        <v>6</v>
      </c>
      <c r="BB9" s="184" t="s">
        <v>11</v>
      </c>
      <c r="BC9" s="565"/>
      <c r="BD9" s="100" t="s">
        <v>10</v>
      </c>
      <c r="BE9" s="260" t="s">
        <v>80</v>
      </c>
      <c r="BF9" s="260" t="s">
        <v>12</v>
      </c>
      <c r="BG9" s="101" t="s">
        <v>5</v>
      </c>
      <c r="BH9" s="102" t="s">
        <v>78</v>
      </c>
      <c r="BI9" s="102" t="s">
        <v>6</v>
      </c>
      <c r="BJ9" s="105" t="s">
        <v>11</v>
      </c>
      <c r="BK9" s="100" t="s">
        <v>10</v>
      </c>
      <c r="BL9" s="260" t="s">
        <v>80</v>
      </c>
      <c r="BM9" s="484" t="s">
        <v>12</v>
      </c>
      <c r="BN9" s="102" t="s">
        <v>5</v>
      </c>
      <c r="BO9" s="102" t="s">
        <v>9</v>
      </c>
      <c r="BP9" s="102" t="s">
        <v>6</v>
      </c>
      <c r="BQ9" s="105" t="s">
        <v>11</v>
      </c>
      <c r="BR9" s="181" t="s">
        <v>10</v>
      </c>
      <c r="BS9" s="260" t="s">
        <v>80</v>
      </c>
      <c r="BT9" s="482" t="s">
        <v>12</v>
      </c>
      <c r="BU9" s="102" t="s">
        <v>5</v>
      </c>
      <c r="BV9" s="102" t="s">
        <v>78</v>
      </c>
      <c r="BW9" s="183" t="s">
        <v>6</v>
      </c>
      <c r="BX9" s="184" t="s">
        <v>11</v>
      </c>
      <c r="BY9" s="630"/>
      <c r="BZ9" s="629"/>
      <c r="CA9" s="626"/>
      <c r="CB9" s="623"/>
      <c r="CC9" s="626"/>
      <c r="CD9" s="623"/>
      <c r="CE9" s="626"/>
      <c r="CF9" s="623"/>
    </row>
    <row r="10" spans="1:84" ht="12.75">
      <c r="A10" s="185">
        <v>17</v>
      </c>
      <c r="B10" s="186" t="s">
        <v>14</v>
      </c>
      <c r="C10" s="187" t="s">
        <v>1</v>
      </c>
      <c r="D10" s="110">
        <v>56</v>
      </c>
      <c r="E10" s="111">
        <v>51</v>
      </c>
      <c r="F10" s="111"/>
      <c r="G10" s="111"/>
      <c r="H10" s="112">
        <v>5</v>
      </c>
      <c r="I10" s="110">
        <v>20</v>
      </c>
      <c r="J10" s="111">
        <v>18</v>
      </c>
      <c r="K10" s="111"/>
      <c r="L10" s="188">
        <v>1</v>
      </c>
      <c r="M10" s="189">
        <v>1</v>
      </c>
      <c r="N10" s="110">
        <v>3</v>
      </c>
      <c r="O10" s="190">
        <v>3</v>
      </c>
      <c r="P10" s="191"/>
      <c r="Q10" s="192"/>
      <c r="R10" s="193">
        <v>73</v>
      </c>
      <c r="S10" s="110">
        <v>51</v>
      </c>
      <c r="T10" s="117"/>
      <c r="U10" s="117"/>
      <c r="V10" s="111">
        <v>42</v>
      </c>
      <c r="W10" s="111"/>
      <c r="X10" s="111">
        <v>4</v>
      </c>
      <c r="Y10" s="112">
        <v>5</v>
      </c>
      <c r="Z10" s="110">
        <v>19</v>
      </c>
      <c r="AA10" s="111">
        <v>13</v>
      </c>
      <c r="AB10" s="111"/>
      <c r="AC10" s="188">
        <v>4</v>
      </c>
      <c r="AD10" s="189">
        <v>2</v>
      </c>
      <c r="AE10" s="110">
        <v>3</v>
      </c>
      <c r="AF10" s="190">
        <v>2</v>
      </c>
      <c r="AG10" s="191">
        <v>1</v>
      </c>
      <c r="AH10" s="192"/>
      <c r="AI10" s="193">
        <f aca="true" t="shared" si="0" ref="AI10:AI71">S10+T10-U10-Y10+Z10-AD10+AE10-AH10</f>
        <v>66</v>
      </c>
      <c r="AJ10" s="110">
        <v>46</v>
      </c>
      <c r="AK10" s="117">
        <v>2</v>
      </c>
      <c r="AL10" s="117"/>
      <c r="AM10" s="111">
        <v>39</v>
      </c>
      <c r="AN10" s="111"/>
      <c r="AO10" s="111">
        <v>4</v>
      </c>
      <c r="AP10" s="112">
        <f aca="true" t="shared" si="1" ref="AP10:AP71">AJ10-AL10-AM10-AN10-AO10</f>
        <v>3</v>
      </c>
      <c r="AQ10" s="110">
        <v>17</v>
      </c>
      <c r="AR10" s="117"/>
      <c r="AS10" s="111">
        <v>14</v>
      </c>
      <c r="AT10" s="111"/>
      <c r="AU10" s="188">
        <v>2</v>
      </c>
      <c r="AV10" s="112">
        <f aca="true" t="shared" si="2" ref="AV10:AV71">AQ10-AS10-AT10-AU10</f>
        <v>1</v>
      </c>
      <c r="AW10" s="110">
        <v>3</v>
      </c>
      <c r="AX10" s="117"/>
      <c r="AY10" s="190">
        <v>2</v>
      </c>
      <c r="AZ10" s="190"/>
      <c r="BA10" s="191">
        <v>1</v>
      </c>
      <c r="BB10" s="436">
        <f aca="true" t="shared" si="3" ref="BB10:BB71">AW10-AY10-BA10</f>
        <v>0</v>
      </c>
      <c r="BC10" s="193">
        <f aca="true" t="shared" si="4" ref="BC10:BC71">AJ10+AK10-AL10-AP10+AQ10-AV10+AW10-BB10+AR10</f>
        <v>64</v>
      </c>
      <c r="BD10" s="110">
        <v>45</v>
      </c>
      <c r="BE10" s="117"/>
      <c r="BF10" s="117">
        <v>19</v>
      </c>
      <c r="BG10" s="111">
        <v>23</v>
      </c>
      <c r="BH10" s="111">
        <v>2</v>
      </c>
      <c r="BI10" s="111"/>
      <c r="BJ10" s="418">
        <f>BD10-BF10-BG10-BH10-BI10</f>
        <v>1</v>
      </c>
      <c r="BK10" s="110">
        <v>16</v>
      </c>
      <c r="BL10" s="117"/>
      <c r="BM10" s="117">
        <v>4</v>
      </c>
      <c r="BN10" s="111">
        <v>10</v>
      </c>
      <c r="BO10" s="111"/>
      <c r="BP10" s="188">
        <v>2</v>
      </c>
      <c r="BQ10" s="112">
        <f aca="true" t="shared" si="5" ref="BQ10:BQ71">BK10-BN10-BO10-BP10-BM10</f>
        <v>0</v>
      </c>
      <c r="BR10" s="110">
        <v>3</v>
      </c>
      <c r="BS10" s="117"/>
      <c r="BT10" s="190">
        <v>1</v>
      </c>
      <c r="BU10" s="190">
        <v>2</v>
      </c>
      <c r="BV10" s="190"/>
      <c r="BW10" s="191"/>
      <c r="BX10" s="416">
        <f aca="true" t="shared" si="6" ref="BX10:BX71">BR10-BT10-BU10-BV10-BW10+BS10</f>
        <v>0</v>
      </c>
      <c r="BY10" s="383">
        <f aca="true" t="shared" si="7" ref="BY10:BY71">BD10+BE10-BF10-BJ10+BK10-BQ10+BR10-BX10+BL10-BM10-BT10</f>
        <v>39</v>
      </c>
      <c r="BZ10" s="241">
        <f aca="true" t="shared" si="8" ref="BZ10:BZ71">D10+I10+N10</f>
        <v>79</v>
      </c>
      <c r="CA10" s="269">
        <f aca="true" t="shared" si="9" ref="CA10:CA71">U10+AL10+BF10+BM10+BT10</f>
        <v>24</v>
      </c>
      <c r="CB10" s="290">
        <f aca="true" t="shared" si="10" ref="CB10:CB72">CA10*100/BZ10</f>
        <v>30.379746835443036</v>
      </c>
      <c r="CC10" s="496">
        <f aca="true" t="shared" si="11" ref="CC10:CC71">BY10</f>
        <v>39</v>
      </c>
      <c r="CD10" s="500">
        <f aca="true" t="shared" si="12" ref="CD10:CD72">CC10*100/BZ10</f>
        <v>49.36708860759494</v>
      </c>
      <c r="CE10" s="501">
        <f aca="true" t="shared" si="13" ref="CE10:CE71">BZ10-CA10-CC10</f>
        <v>16</v>
      </c>
      <c r="CF10" s="500">
        <f aca="true" t="shared" si="14" ref="CF10:CF72">CE10*100/BZ10</f>
        <v>20.253164556962027</v>
      </c>
    </row>
    <row r="11" spans="1:84" ht="12.75">
      <c r="A11" s="194">
        <v>10</v>
      </c>
      <c r="B11" s="28" t="s">
        <v>13</v>
      </c>
      <c r="C11" s="195" t="s">
        <v>2</v>
      </c>
      <c r="D11" s="120">
        <v>48</v>
      </c>
      <c r="E11" s="121">
        <v>40</v>
      </c>
      <c r="F11" s="121"/>
      <c r="G11" s="121">
        <v>5</v>
      </c>
      <c r="H11" s="122">
        <v>3</v>
      </c>
      <c r="I11" s="120">
        <v>24</v>
      </c>
      <c r="J11" s="121">
        <v>23</v>
      </c>
      <c r="K11" s="121"/>
      <c r="L11" s="196"/>
      <c r="M11" s="124">
        <v>1</v>
      </c>
      <c r="N11" s="120">
        <v>9</v>
      </c>
      <c r="O11" s="197">
        <v>8</v>
      </c>
      <c r="P11" s="11">
        <v>1</v>
      </c>
      <c r="Q11" s="198"/>
      <c r="R11" s="199">
        <v>77</v>
      </c>
      <c r="S11" s="126">
        <v>45</v>
      </c>
      <c r="T11" s="113"/>
      <c r="U11" s="113"/>
      <c r="V11" s="121">
        <v>35</v>
      </c>
      <c r="W11" s="121">
        <v>2</v>
      </c>
      <c r="X11" s="121">
        <v>7</v>
      </c>
      <c r="Y11" s="122">
        <v>1</v>
      </c>
      <c r="Z11" s="126">
        <v>23</v>
      </c>
      <c r="AA11" s="121">
        <v>16</v>
      </c>
      <c r="AB11" s="121"/>
      <c r="AC11" s="196">
        <v>6</v>
      </c>
      <c r="AD11" s="124">
        <v>1</v>
      </c>
      <c r="AE11" s="126">
        <v>9</v>
      </c>
      <c r="AF11" s="197">
        <v>4</v>
      </c>
      <c r="AG11" s="11">
        <v>5</v>
      </c>
      <c r="AH11" s="198"/>
      <c r="AI11" s="193">
        <f t="shared" si="0"/>
        <v>75</v>
      </c>
      <c r="AJ11" s="126">
        <v>44</v>
      </c>
      <c r="AK11" s="113"/>
      <c r="AL11" s="113"/>
      <c r="AM11" s="121">
        <v>37</v>
      </c>
      <c r="AN11" s="121"/>
      <c r="AO11" s="121">
        <v>6</v>
      </c>
      <c r="AP11" s="418">
        <f t="shared" si="1"/>
        <v>1</v>
      </c>
      <c r="AQ11" s="126">
        <v>22</v>
      </c>
      <c r="AR11" s="113"/>
      <c r="AS11" s="121">
        <v>19</v>
      </c>
      <c r="AT11" s="121"/>
      <c r="AU11" s="196">
        <v>2</v>
      </c>
      <c r="AV11" s="115">
        <f t="shared" si="2"/>
        <v>1</v>
      </c>
      <c r="AW11" s="126">
        <v>9</v>
      </c>
      <c r="AX11" s="113"/>
      <c r="AY11" s="197">
        <v>5</v>
      </c>
      <c r="AZ11" s="197"/>
      <c r="BA11" s="11">
        <v>2</v>
      </c>
      <c r="BB11" s="435">
        <f t="shared" si="3"/>
        <v>2</v>
      </c>
      <c r="BC11" s="193">
        <f t="shared" si="4"/>
        <v>71</v>
      </c>
      <c r="BD11" s="126">
        <v>43</v>
      </c>
      <c r="BE11" s="113"/>
      <c r="BF11" s="113">
        <v>9</v>
      </c>
      <c r="BG11" s="121">
        <v>29</v>
      </c>
      <c r="BH11" s="121"/>
      <c r="BI11" s="121">
        <v>3</v>
      </c>
      <c r="BJ11" s="418">
        <f aca="true" t="shared" si="15" ref="BJ11:BJ51">BD11-BF11-BG11-BH11-BI11</f>
        <v>2</v>
      </c>
      <c r="BK11" s="126">
        <v>21</v>
      </c>
      <c r="BL11" s="113"/>
      <c r="BM11" s="113">
        <v>7</v>
      </c>
      <c r="BN11" s="121">
        <v>9</v>
      </c>
      <c r="BO11" s="121"/>
      <c r="BP11" s="196">
        <v>5</v>
      </c>
      <c r="BQ11" s="418">
        <f t="shared" si="5"/>
        <v>0</v>
      </c>
      <c r="BR11" s="126">
        <v>7</v>
      </c>
      <c r="BS11" s="113"/>
      <c r="BT11" s="197">
        <v>2</v>
      </c>
      <c r="BU11" s="197">
        <v>2</v>
      </c>
      <c r="BV11" s="197"/>
      <c r="BW11" s="11">
        <v>2</v>
      </c>
      <c r="BX11" s="483">
        <f t="shared" si="6"/>
        <v>1</v>
      </c>
      <c r="BY11" s="383">
        <f t="shared" si="7"/>
        <v>50</v>
      </c>
      <c r="BZ11" s="242">
        <f t="shared" si="8"/>
        <v>81</v>
      </c>
      <c r="CA11" s="269">
        <f t="shared" si="9"/>
        <v>18</v>
      </c>
      <c r="CB11" s="290">
        <f t="shared" si="10"/>
        <v>22.22222222222222</v>
      </c>
      <c r="CC11" s="496">
        <f t="shared" si="11"/>
        <v>50</v>
      </c>
      <c r="CD11" s="500">
        <f t="shared" si="12"/>
        <v>61.72839506172839</v>
      </c>
      <c r="CE11" s="501">
        <f t="shared" si="13"/>
        <v>13</v>
      </c>
      <c r="CF11" s="500">
        <f t="shared" si="14"/>
        <v>16.049382716049383</v>
      </c>
    </row>
    <row r="12" spans="1:84" ht="12.75">
      <c r="A12" s="194">
        <v>51</v>
      </c>
      <c r="B12" s="28" t="s">
        <v>15</v>
      </c>
      <c r="C12" s="195" t="s">
        <v>3</v>
      </c>
      <c r="D12" s="120">
        <v>56</v>
      </c>
      <c r="E12" s="121">
        <v>38</v>
      </c>
      <c r="F12" s="121"/>
      <c r="G12" s="121">
        <v>12</v>
      </c>
      <c r="H12" s="122">
        <v>6</v>
      </c>
      <c r="I12" s="120">
        <v>21</v>
      </c>
      <c r="J12" s="121">
        <v>12</v>
      </c>
      <c r="K12" s="121"/>
      <c r="L12" s="196">
        <v>7</v>
      </c>
      <c r="M12" s="124">
        <v>2</v>
      </c>
      <c r="N12" s="120">
        <v>2</v>
      </c>
      <c r="O12" s="197"/>
      <c r="P12" s="11">
        <v>2</v>
      </c>
      <c r="Q12" s="198"/>
      <c r="R12" s="199">
        <v>71</v>
      </c>
      <c r="S12" s="126">
        <v>50</v>
      </c>
      <c r="T12" s="113"/>
      <c r="U12" s="113"/>
      <c r="V12" s="121">
        <v>42</v>
      </c>
      <c r="W12" s="121"/>
      <c r="X12" s="121">
        <v>4</v>
      </c>
      <c r="Y12" s="122">
        <v>4</v>
      </c>
      <c r="Z12" s="126">
        <v>19</v>
      </c>
      <c r="AA12" s="121">
        <v>18</v>
      </c>
      <c r="AB12" s="121"/>
      <c r="AC12" s="196"/>
      <c r="AD12" s="124">
        <v>1</v>
      </c>
      <c r="AE12" s="126">
        <v>2</v>
      </c>
      <c r="AF12" s="197">
        <v>1</v>
      </c>
      <c r="AG12" s="11">
        <v>1</v>
      </c>
      <c r="AH12" s="198"/>
      <c r="AI12" s="193">
        <f t="shared" si="0"/>
        <v>66</v>
      </c>
      <c r="AJ12" s="126">
        <v>46</v>
      </c>
      <c r="AK12" s="113"/>
      <c r="AL12" s="113"/>
      <c r="AM12" s="121">
        <v>39</v>
      </c>
      <c r="AN12" s="121"/>
      <c r="AO12" s="121">
        <v>7</v>
      </c>
      <c r="AP12" s="418">
        <f t="shared" si="1"/>
        <v>0</v>
      </c>
      <c r="AQ12" s="126">
        <v>18</v>
      </c>
      <c r="AR12" s="113"/>
      <c r="AS12" s="121">
        <v>17</v>
      </c>
      <c r="AT12" s="121"/>
      <c r="AU12" s="196">
        <v>1</v>
      </c>
      <c r="AV12" s="115">
        <f t="shared" si="2"/>
        <v>0</v>
      </c>
      <c r="AW12" s="126">
        <v>2</v>
      </c>
      <c r="AX12" s="113"/>
      <c r="AY12" s="197">
        <v>1</v>
      </c>
      <c r="AZ12" s="197"/>
      <c r="BA12" s="11">
        <v>1</v>
      </c>
      <c r="BB12" s="435">
        <f t="shared" si="3"/>
        <v>0</v>
      </c>
      <c r="BC12" s="193">
        <f t="shared" si="4"/>
        <v>66</v>
      </c>
      <c r="BD12" s="126">
        <v>46</v>
      </c>
      <c r="BE12" s="113"/>
      <c r="BF12" s="113"/>
      <c r="BG12" s="121">
        <v>35</v>
      </c>
      <c r="BH12" s="121"/>
      <c r="BI12" s="121">
        <v>10</v>
      </c>
      <c r="BJ12" s="418">
        <f t="shared" si="15"/>
        <v>1</v>
      </c>
      <c r="BK12" s="126">
        <v>18</v>
      </c>
      <c r="BL12" s="113"/>
      <c r="BM12" s="113"/>
      <c r="BN12" s="121">
        <v>17</v>
      </c>
      <c r="BO12" s="121"/>
      <c r="BP12" s="196">
        <v>1</v>
      </c>
      <c r="BQ12" s="418">
        <f t="shared" si="5"/>
        <v>0</v>
      </c>
      <c r="BR12" s="126">
        <v>2</v>
      </c>
      <c r="BS12" s="113"/>
      <c r="BT12" s="197"/>
      <c r="BU12" s="197">
        <v>1</v>
      </c>
      <c r="BV12" s="197"/>
      <c r="BW12" s="11"/>
      <c r="BX12" s="483">
        <f t="shared" si="6"/>
        <v>1</v>
      </c>
      <c r="BY12" s="383">
        <f t="shared" si="7"/>
        <v>64</v>
      </c>
      <c r="BZ12" s="242">
        <f t="shared" si="8"/>
        <v>79</v>
      </c>
      <c r="CA12" s="269">
        <f t="shared" si="9"/>
        <v>0</v>
      </c>
      <c r="CB12" s="290">
        <f t="shared" si="10"/>
        <v>0</v>
      </c>
      <c r="CC12" s="496">
        <f t="shared" si="11"/>
        <v>64</v>
      </c>
      <c r="CD12" s="500">
        <f t="shared" si="12"/>
        <v>81.0126582278481</v>
      </c>
      <c r="CE12" s="501">
        <f t="shared" si="13"/>
        <v>15</v>
      </c>
      <c r="CF12" s="500">
        <f t="shared" si="14"/>
        <v>18.9873417721519</v>
      </c>
    </row>
    <row r="13" spans="1:84" ht="12.75">
      <c r="A13" s="194">
        <v>53</v>
      </c>
      <c r="B13" s="28" t="s">
        <v>16</v>
      </c>
      <c r="C13" s="195" t="s">
        <v>3</v>
      </c>
      <c r="D13" s="120">
        <v>49</v>
      </c>
      <c r="E13" s="121">
        <v>48</v>
      </c>
      <c r="F13" s="121"/>
      <c r="G13" s="121"/>
      <c r="H13" s="122">
        <v>1</v>
      </c>
      <c r="I13" s="120">
        <v>9</v>
      </c>
      <c r="J13" s="121">
        <v>9</v>
      </c>
      <c r="K13" s="121"/>
      <c r="L13" s="196"/>
      <c r="M13" s="124"/>
      <c r="N13" s="120">
        <v>2</v>
      </c>
      <c r="O13" s="197">
        <v>2</v>
      </c>
      <c r="P13" s="11"/>
      <c r="Q13" s="198"/>
      <c r="R13" s="199">
        <v>59</v>
      </c>
      <c r="S13" s="126">
        <v>48</v>
      </c>
      <c r="T13" s="113"/>
      <c r="U13" s="113"/>
      <c r="V13" s="121">
        <v>39</v>
      </c>
      <c r="W13" s="121"/>
      <c r="X13" s="121">
        <v>5</v>
      </c>
      <c r="Y13" s="122">
        <v>4</v>
      </c>
      <c r="Z13" s="126">
        <v>9</v>
      </c>
      <c r="AA13" s="121">
        <v>9</v>
      </c>
      <c r="AB13" s="121"/>
      <c r="AC13" s="196"/>
      <c r="AD13" s="124"/>
      <c r="AE13" s="126">
        <v>2</v>
      </c>
      <c r="AF13" s="197">
        <v>1</v>
      </c>
      <c r="AG13" s="11">
        <v>1</v>
      </c>
      <c r="AH13" s="198"/>
      <c r="AI13" s="193">
        <f t="shared" si="0"/>
        <v>55</v>
      </c>
      <c r="AJ13" s="126">
        <v>44</v>
      </c>
      <c r="AK13" s="113"/>
      <c r="AL13" s="113"/>
      <c r="AM13" s="121">
        <v>40</v>
      </c>
      <c r="AN13" s="121"/>
      <c r="AO13" s="121">
        <v>2</v>
      </c>
      <c r="AP13" s="418">
        <f t="shared" si="1"/>
        <v>2</v>
      </c>
      <c r="AQ13" s="126">
        <v>9</v>
      </c>
      <c r="AR13" s="113"/>
      <c r="AS13" s="121">
        <v>9</v>
      </c>
      <c r="AT13" s="121"/>
      <c r="AU13" s="196"/>
      <c r="AV13" s="115">
        <f t="shared" si="2"/>
        <v>0</v>
      </c>
      <c r="AW13" s="126">
        <v>2</v>
      </c>
      <c r="AX13" s="113"/>
      <c r="AY13" s="197">
        <v>2</v>
      </c>
      <c r="AZ13" s="197"/>
      <c r="BA13" s="11"/>
      <c r="BB13" s="435">
        <f t="shared" si="3"/>
        <v>0</v>
      </c>
      <c r="BC13" s="193">
        <f t="shared" si="4"/>
        <v>53</v>
      </c>
      <c r="BD13" s="126">
        <v>42</v>
      </c>
      <c r="BE13" s="113"/>
      <c r="BF13" s="113"/>
      <c r="BG13" s="121">
        <v>36</v>
      </c>
      <c r="BH13" s="121"/>
      <c r="BI13" s="121">
        <v>6</v>
      </c>
      <c r="BJ13" s="418">
        <f t="shared" si="15"/>
        <v>0</v>
      </c>
      <c r="BK13" s="126">
        <v>9</v>
      </c>
      <c r="BL13" s="113"/>
      <c r="BM13" s="113"/>
      <c r="BN13" s="121">
        <v>7</v>
      </c>
      <c r="BO13" s="121"/>
      <c r="BP13" s="196">
        <v>2</v>
      </c>
      <c r="BQ13" s="418">
        <f t="shared" si="5"/>
        <v>0</v>
      </c>
      <c r="BR13" s="126">
        <v>2</v>
      </c>
      <c r="BS13" s="113"/>
      <c r="BT13" s="197"/>
      <c r="BU13" s="197">
        <v>1</v>
      </c>
      <c r="BV13" s="197"/>
      <c r="BW13" s="11">
        <v>1</v>
      </c>
      <c r="BX13" s="483">
        <f t="shared" si="6"/>
        <v>0</v>
      </c>
      <c r="BY13" s="383">
        <f t="shared" si="7"/>
        <v>53</v>
      </c>
      <c r="BZ13" s="242">
        <f t="shared" si="8"/>
        <v>60</v>
      </c>
      <c r="CA13" s="269">
        <f t="shared" si="9"/>
        <v>0</v>
      </c>
      <c r="CB13" s="290">
        <f t="shared" si="10"/>
        <v>0</v>
      </c>
      <c r="CC13" s="496">
        <f t="shared" si="11"/>
        <v>53</v>
      </c>
      <c r="CD13" s="500">
        <f t="shared" si="12"/>
        <v>88.33333333333333</v>
      </c>
      <c r="CE13" s="501">
        <f t="shared" si="13"/>
        <v>7</v>
      </c>
      <c r="CF13" s="500">
        <f t="shared" si="14"/>
        <v>11.666666666666666</v>
      </c>
    </row>
    <row r="14" spans="1:84" ht="12.75">
      <c r="A14" s="194">
        <v>82</v>
      </c>
      <c r="B14" s="28" t="s">
        <v>81</v>
      </c>
      <c r="C14" s="195" t="s">
        <v>2</v>
      </c>
      <c r="D14" s="120">
        <v>24</v>
      </c>
      <c r="E14" s="121">
        <v>23</v>
      </c>
      <c r="F14" s="121"/>
      <c r="G14" s="121"/>
      <c r="H14" s="122">
        <v>1</v>
      </c>
      <c r="I14" s="120">
        <v>13</v>
      </c>
      <c r="J14" s="121">
        <v>11</v>
      </c>
      <c r="K14" s="121"/>
      <c r="L14" s="196"/>
      <c r="M14" s="124">
        <v>2</v>
      </c>
      <c r="N14" s="120">
        <v>3</v>
      </c>
      <c r="O14" s="197">
        <v>3</v>
      </c>
      <c r="P14" s="11"/>
      <c r="Q14" s="198"/>
      <c r="R14" s="199">
        <v>37</v>
      </c>
      <c r="S14" s="126">
        <v>23</v>
      </c>
      <c r="T14" s="113"/>
      <c r="U14" s="113"/>
      <c r="V14" s="121">
        <v>22</v>
      </c>
      <c r="W14" s="121">
        <v>1</v>
      </c>
      <c r="X14" s="121"/>
      <c r="Y14" s="122"/>
      <c r="Z14" s="126">
        <v>11</v>
      </c>
      <c r="AA14" s="121">
        <v>7</v>
      </c>
      <c r="AB14" s="121"/>
      <c r="AC14" s="196"/>
      <c r="AD14" s="124">
        <v>4</v>
      </c>
      <c r="AE14" s="126">
        <v>3</v>
      </c>
      <c r="AF14" s="197">
        <v>3</v>
      </c>
      <c r="AG14" s="11"/>
      <c r="AH14" s="198"/>
      <c r="AI14" s="193">
        <f t="shared" si="0"/>
        <v>33</v>
      </c>
      <c r="AJ14" s="126">
        <v>23</v>
      </c>
      <c r="AK14" s="113"/>
      <c r="AL14" s="113"/>
      <c r="AM14" s="121">
        <v>22</v>
      </c>
      <c r="AN14" s="121"/>
      <c r="AO14" s="121"/>
      <c r="AP14" s="418">
        <f t="shared" si="1"/>
        <v>1</v>
      </c>
      <c r="AQ14" s="126">
        <v>7</v>
      </c>
      <c r="AR14" s="113">
        <v>1</v>
      </c>
      <c r="AS14" s="121">
        <v>7</v>
      </c>
      <c r="AT14" s="121"/>
      <c r="AU14" s="196"/>
      <c r="AV14" s="115">
        <f t="shared" si="2"/>
        <v>0</v>
      </c>
      <c r="AW14" s="126">
        <v>3</v>
      </c>
      <c r="AX14" s="113"/>
      <c r="AY14" s="197">
        <v>3</v>
      </c>
      <c r="AZ14" s="197"/>
      <c r="BA14" s="11"/>
      <c r="BB14" s="435">
        <f t="shared" si="3"/>
        <v>0</v>
      </c>
      <c r="BC14" s="193">
        <f t="shared" si="4"/>
        <v>33</v>
      </c>
      <c r="BD14" s="126">
        <v>22</v>
      </c>
      <c r="BE14" s="113"/>
      <c r="BF14" s="113">
        <v>12</v>
      </c>
      <c r="BG14" s="121"/>
      <c r="BH14" s="121">
        <v>1</v>
      </c>
      <c r="BI14" s="121">
        <v>9</v>
      </c>
      <c r="BJ14" s="418">
        <f t="shared" si="15"/>
        <v>0</v>
      </c>
      <c r="BK14" s="126">
        <v>8</v>
      </c>
      <c r="BL14" s="113"/>
      <c r="BM14" s="113">
        <v>3</v>
      </c>
      <c r="BN14" s="121"/>
      <c r="BO14" s="121"/>
      <c r="BP14" s="196">
        <v>5</v>
      </c>
      <c r="BQ14" s="418">
        <f t="shared" si="5"/>
        <v>0</v>
      </c>
      <c r="BR14" s="126">
        <v>3</v>
      </c>
      <c r="BS14" s="113"/>
      <c r="BT14" s="197"/>
      <c r="BU14" s="197"/>
      <c r="BV14" s="197"/>
      <c r="BW14" s="11">
        <v>2</v>
      </c>
      <c r="BX14" s="483">
        <f t="shared" si="6"/>
        <v>1</v>
      </c>
      <c r="BY14" s="383">
        <f t="shared" si="7"/>
        <v>17</v>
      </c>
      <c r="BZ14" s="242">
        <f t="shared" si="8"/>
        <v>40</v>
      </c>
      <c r="CA14" s="269">
        <f t="shared" si="9"/>
        <v>15</v>
      </c>
      <c r="CB14" s="290">
        <f t="shared" si="10"/>
        <v>37.5</v>
      </c>
      <c r="CC14" s="496">
        <f t="shared" si="11"/>
        <v>17</v>
      </c>
      <c r="CD14" s="500">
        <f t="shared" si="12"/>
        <v>42.5</v>
      </c>
      <c r="CE14" s="501">
        <f t="shared" si="13"/>
        <v>8</v>
      </c>
      <c r="CF14" s="500">
        <f t="shared" si="14"/>
        <v>20</v>
      </c>
    </row>
    <row r="15" spans="1:84" ht="12.75">
      <c r="A15" s="194">
        <v>81</v>
      </c>
      <c r="B15" s="28" t="s">
        <v>17</v>
      </c>
      <c r="C15" s="195" t="s">
        <v>1</v>
      </c>
      <c r="D15" s="120">
        <v>27</v>
      </c>
      <c r="E15" s="121">
        <v>23</v>
      </c>
      <c r="F15" s="121"/>
      <c r="G15" s="121">
        <v>1</v>
      </c>
      <c r="H15" s="122">
        <v>3</v>
      </c>
      <c r="I15" s="120">
        <v>13</v>
      </c>
      <c r="J15" s="121">
        <v>13</v>
      </c>
      <c r="K15" s="121"/>
      <c r="L15" s="196"/>
      <c r="M15" s="124"/>
      <c r="N15" s="120"/>
      <c r="O15" s="197"/>
      <c r="P15" s="11"/>
      <c r="Q15" s="198"/>
      <c r="R15" s="199">
        <v>37</v>
      </c>
      <c r="S15" s="126">
        <v>24</v>
      </c>
      <c r="T15" s="113"/>
      <c r="U15" s="113"/>
      <c r="V15" s="121">
        <v>16</v>
      </c>
      <c r="W15" s="121"/>
      <c r="X15" s="121">
        <v>6</v>
      </c>
      <c r="Y15" s="122">
        <v>2</v>
      </c>
      <c r="Z15" s="126">
        <v>13</v>
      </c>
      <c r="AA15" s="121">
        <v>12</v>
      </c>
      <c r="AB15" s="121"/>
      <c r="AC15" s="196"/>
      <c r="AD15" s="124">
        <v>1</v>
      </c>
      <c r="AE15" s="126"/>
      <c r="AF15" s="197"/>
      <c r="AG15" s="11"/>
      <c r="AH15" s="198"/>
      <c r="AI15" s="193">
        <f t="shared" si="0"/>
        <v>34</v>
      </c>
      <c r="AJ15" s="126">
        <v>22</v>
      </c>
      <c r="AK15" s="113"/>
      <c r="AL15" s="113"/>
      <c r="AM15" s="121">
        <v>16</v>
      </c>
      <c r="AN15" s="121"/>
      <c r="AO15" s="121">
        <v>2</v>
      </c>
      <c r="AP15" s="418">
        <f t="shared" si="1"/>
        <v>4</v>
      </c>
      <c r="AQ15" s="126">
        <v>12</v>
      </c>
      <c r="AR15" s="113"/>
      <c r="AS15" s="121">
        <v>12</v>
      </c>
      <c r="AT15" s="121"/>
      <c r="AU15" s="196"/>
      <c r="AV15" s="115">
        <f t="shared" si="2"/>
        <v>0</v>
      </c>
      <c r="AW15" s="126"/>
      <c r="AX15" s="113"/>
      <c r="AY15" s="197"/>
      <c r="AZ15" s="197"/>
      <c r="BA15" s="11"/>
      <c r="BB15" s="435">
        <f t="shared" si="3"/>
        <v>0</v>
      </c>
      <c r="BC15" s="193">
        <f t="shared" si="4"/>
        <v>30</v>
      </c>
      <c r="BD15" s="126">
        <v>18</v>
      </c>
      <c r="BE15" s="113"/>
      <c r="BF15" s="113">
        <v>12</v>
      </c>
      <c r="BG15" s="121">
        <v>2</v>
      </c>
      <c r="BH15" s="121"/>
      <c r="BI15" s="121">
        <v>2</v>
      </c>
      <c r="BJ15" s="418">
        <f t="shared" si="15"/>
        <v>2</v>
      </c>
      <c r="BK15" s="126">
        <v>12</v>
      </c>
      <c r="BL15" s="113"/>
      <c r="BM15" s="113">
        <v>9</v>
      </c>
      <c r="BN15" s="121"/>
      <c r="BO15" s="121"/>
      <c r="BP15" s="196">
        <v>3</v>
      </c>
      <c r="BQ15" s="418">
        <f t="shared" si="5"/>
        <v>0</v>
      </c>
      <c r="BR15" s="126"/>
      <c r="BS15" s="113"/>
      <c r="BT15" s="197"/>
      <c r="BU15" s="197"/>
      <c r="BV15" s="197"/>
      <c r="BW15" s="11"/>
      <c r="BX15" s="483">
        <f t="shared" si="6"/>
        <v>0</v>
      </c>
      <c r="BY15" s="383">
        <f t="shared" si="7"/>
        <v>7</v>
      </c>
      <c r="BZ15" s="242">
        <f t="shared" si="8"/>
        <v>40</v>
      </c>
      <c r="CA15" s="269">
        <f t="shared" si="9"/>
        <v>21</v>
      </c>
      <c r="CB15" s="290">
        <f t="shared" si="10"/>
        <v>52.5</v>
      </c>
      <c r="CC15" s="496">
        <f t="shared" si="11"/>
        <v>7</v>
      </c>
      <c r="CD15" s="500">
        <f t="shared" si="12"/>
        <v>17.5</v>
      </c>
      <c r="CE15" s="501">
        <f t="shared" si="13"/>
        <v>12</v>
      </c>
      <c r="CF15" s="500">
        <f t="shared" si="14"/>
        <v>30</v>
      </c>
    </row>
    <row r="16" spans="1:84" ht="12.75">
      <c r="A16" s="194">
        <v>49</v>
      </c>
      <c r="B16" s="28" t="s">
        <v>18</v>
      </c>
      <c r="C16" s="195" t="s">
        <v>2</v>
      </c>
      <c r="D16" s="120">
        <v>30</v>
      </c>
      <c r="E16" s="121">
        <v>28</v>
      </c>
      <c r="F16" s="121"/>
      <c r="G16" s="121"/>
      <c r="H16" s="122">
        <v>2</v>
      </c>
      <c r="I16" s="120">
        <v>17</v>
      </c>
      <c r="J16" s="121">
        <v>16</v>
      </c>
      <c r="K16" s="121"/>
      <c r="L16" s="196"/>
      <c r="M16" s="124">
        <v>1</v>
      </c>
      <c r="N16" s="120">
        <v>3</v>
      </c>
      <c r="O16" s="197">
        <v>3</v>
      </c>
      <c r="P16" s="11"/>
      <c r="Q16" s="198"/>
      <c r="R16" s="199">
        <v>47</v>
      </c>
      <c r="S16" s="126">
        <v>28</v>
      </c>
      <c r="T16" s="113"/>
      <c r="U16" s="113"/>
      <c r="V16" s="121">
        <v>23</v>
      </c>
      <c r="W16" s="121">
        <v>1</v>
      </c>
      <c r="X16" s="121">
        <v>2</v>
      </c>
      <c r="Y16" s="122">
        <v>2</v>
      </c>
      <c r="Z16" s="126">
        <v>16</v>
      </c>
      <c r="AA16" s="121">
        <v>15</v>
      </c>
      <c r="AB16" s="121"/>
      <c r="AC16" s="196"/>
      <c r="AD16" s="124">
        <v>1</v>
      </c>
      <c r="AE16" s="126">
        <v>3</v>
      </c>
      <c r="AF16" s="197">
        <v>3</v>
      </c>
      <c r="AG16" s="11"/>
      <c r="AH16" s="198"/>
      <c r="AI16" s="193">
        <f t="shared" si="0"/>
        <v>44</v>
      </c>
      <c r="AJ16" s="126">
        <v>26</v>
      </c>
      <c r="AK16" s="113"/>
      <c r="AL16" s="113"/>
      <c r="AM16" s="121">
        <v>23</v>
      </c>
      <c r="AN16" s="121"/>
      <c r="AO16" s="121">
        <v>2</v>
      </c>
      <c r="AP16" s="418">
        <f t="shared" si="1"/>
        <v>1</v>
      </c>
      <c r="AQ16" s="126">
        <v>15</v>
      </c>
      <c r="AR16" s="113"/>
      <c r="AS16" s="121">
        <v>15</v>
      </c>
      <c r="AT16" s="121"/>
      <c r="AU16" s="196"/>
      <c r="AV16" s="115">
        <f t="shared" si="2"/>
        <v>0</v>
      </c>
      <c r="AW16" s="126">
        <v>3</v>
      </c>
      <c r="AX16" s="113"/>
      <c r="AY16" s="197">
        <v>2</v>
      </c>
      <c r="AZ16" s="197"/>
      <c r="BA16" s="11"/>
      <c r="BB16" s="435">
        <f t="shared" si="3"/>
        <v>1</v>
      </c>
      <c r="BC16" s="193">
        <f t="shared" si="4"/>
        <v>42</v>
      </c>
      <c r="BD16" s="126">
        <v>25</v>
      </c>
      <c r="BE16" s="113"/>
      <c r="BF16" s="113">
        <v>18</v>
      </c>
      <c r="BG16" s="121"/>
      <c r="BH16" s="121"/>
      <c r="BI16" s="121">
        <v>4</v>
      </c>
      <c r="BJ16" s="418">
        <f t="shared" si="15"/>
        <v>3</v>
      </c>
      <c r="BK16" s="126">
        <v>15</v>
      </c>
      <c r="BL16" s="113"/>
      <c r="BM16" s="113">
        <v>11</v>
      </c>
      <c r="BN16" s="121"/>
      <c r="BO16" s="121"/>
      <c r="BP16" s="196">
        <v>4</v>
      </c>
      <c r="BQ16" s="418">
        <f t="shared" si="5"/>
        <v>0</v>
      </c>
      <c r="BR16" s="126">
        <v>2</v>
      </c>
      <c r="BS16" s="113"/>
      <c r="BT16" s="197">
        <v>1</v>
      </c>
      <c r="BU16" s="197"/>
      <c r="BV16" s="197"/>
      <c r="BW16" s="11">
        <v>1</v>
      </c>
      <c r="BX16" s="483">
        <f t="shared" si="6"/>
        <v>0</v>
      </c>
      <c r="BY16" s="383">
        <f t="shared" si="7"/>
        <v>9</v>
      </c>
      <c r="BZ16" s="242">
        <f t="shared" si="8"/>
        <v>50</v>
      </c>
      <c r="CA16" s="269">
        <f t="shared" si="9"/>
        <v>30</v>
      </c>
      <c r="CB16" s="290">
        <f t="shared" si="10"/>
        <v>60</v>
      </c>
      <c r="CC16" s="496">
        <f t="shared" si="11"/>
        <v>9</v>
      </c>
      <c r="CD16" s="500">
        <f t="shared" si="12"/>
        <v>18</v>
      </c>
      <c r="CE16" s="501">
        <f t="shared" si="13"/>
        <v>11</v>
      </c>
      <c r="CF16" s="500">
        <f t="shared" si="14"/>
        <v>22</v>
      </c>
    </row>
    <row r="17" spans="1:84" ht="12.75">
      <c r="A17" s="194">
        <v>84</v>
      </c>
      <c r="B17" s="28" t="s">
        <v>19</v>
      </c>
      <c r="C17" s="195" t="s">
        <v>3</v>
      </c>
      <c r="D17" s="120">
        <v>15</v>
      </c>
      <c r="E17" s="121">
        <v>13</v>
      </c>
      <c r="F17" s="121"/>
      <c r="G17" s="121"/>
      <c r="H17" s="122">
        <v>2</v>
      </c>
      <c r="I17" s="120">
        <v>4</v>
      </c>
      <c r="J17" s="121">
        <v>4</v>
      </c>
      <c r="K17" s="121"/>
      <c r="L17" s="196"/>
      <c r="M17" s="124"/>
      <c r="N17" s="120">
        <v>1</v>
      </c>
      <c r="O17" s="197">
        <v>1</v>
      </c>
      <c r="P17" s="11"/>
      <c r="Q17" s="198"/>
      <c r="R17" s="199">
        <v>18</v>
      </c>
      <c r="S17" s="126">
        <v>13</v>
      </c>
      <c r="T17" s="113"/>
      <c r="U17" s="113"/>
      <c r="V17" s="121">
        <v>12</v>
      </c>
      <c r="W17" s="121"/>
      <c r="X17" s="121">
        <v>1</v>
      </c>
      <c r="Y17" s="122"/>
      <c r="Z17" s="126">
        <v>4</v>
      </c>
      <c r="AA17" s="121">
        <v>2</v>
      </c>
      <c r="AB17" s="121"/>
      <c r="AC17" s="196">
        <v>1</v>
      </c>
      <c r="AD17" s="124">
        <v>1</v>
      </c>
      <c r="AE17" s="126">
        <v>1</v>
      </c>
      <c r="AF17" s="197">
        <v>1</v>
      </c>
      <c r="AG17" s="11"/>
      <c r="AH17" s="198"/>
      <c r="AI17" s="193">
        <f t="shared" si="0"/>
        <v>17</v>
      </c>
      <c r="AJ17" s="126">
        <v>13</v>
      </c>
      <c r="AK17" s="113"/>
      <c r="AL17" s="113"/>
      <c r="AM17" s="121">
        <v>12</v>
      </c>
      <c r="AN17" s="121"/>
      <c r="AO17" s="121">
        <v>1</v>
      </c>
      <c r="AP17" s="418">
        <f t="shared" si="1"/>
        <v>0</v>
      </c>
      <c r="AQ17" s="126">
        <v>3</v>
      </c>
      <c r="AR17" s="113"/>
      <c r="AS17" s="121">
        <v>3</v>
      </c>
      <c r="AT17" s="121"/>
      <c r="AU17" s="196"/>
      <c r="AV17" s="115">
        <f t="shared" si="2"/>
        <v>0</v>
      </c>
      <c r="AW17" s="126">
        <v>1</v>
      </c>
      <c r="AX17" s="113"/>
      <c r="AY17" s="197">
        <v>1</v>
      </c>
      <c r="AZ17" s="197"/>
      <c r="BA17" s="11"/>
      <c r="BB17" s="435">
        <f t="shared" si="3"/>
        <v>0</v>
      </c>
      <c r="BC17" s="193">
        <f t="shared" si="4"/>
        <v>17</v>
      </c>
      <c r="BD17" s="126">
        <v>13</v>
      </c>
      <c r="BE17" s="113"/>
      <c r="BF17" s="113">
        <v>12</v>
      </c>
      <c r="BG17" s="121"/>
      <c r="BH17" s="121">
        <v>1</v>
      </c>
      <c r="BI17" s="121"/>
      <c r="BJ17" s="418">
        <f t="shared" si="15"/>
        <v>0</v>
      </c>
      <c r="BK17" s="126">
        <v>3</v>
      </c>
      <c r="BL17" s="113"/>
      <c r="BM17" s="113">
        <v>2</v>
      </c>
      <c r="BN17" s="121">
        <v>1</v>
      </c>
      <c r="BO17" s="121"/>
      <c r="BP17" s="196"/>
      <c r="BQ17" s="418">
        <f t="shared" si="5"/>
        <v>0</v>
      </c>
      <c r="BR17" s="126">
        <v>1</v>
      </c>
      <c r="BS17" s="113"/>
      <c r="BT17" s="197">
        <v>1</v>
      </c>
      <c r="BU17" s="197"/>
      <c r="BV17" s="197"/>
      <c r="BW17" s="11"/>
      <c r="BX17" s="483">
        <f t="shared" si="6"/>
        <v>0</v>
      </c>
      <c r="BY17" s="383">
        <f t="shared" si="7"/>
        <v>2</v>
      </c>
      <c r="BZ17" s="242">
        <f t="shared" si="8"/>
        <v>20</v>
      </c>
      <c r="CA17" s="269">
        <f t="shared" si="9"/>
        <v>15</v>
      </c>
      <c r="CB17" s="290">
        <f t="shared" si="10"/>
        <v>75</v>
      </c>
      <c r="CC17" s="496">
        <f t="shared" si="11"/>
        <v>2</v>
      </c>
      <c r="CD17" s="500">
        <f t="shared" si="12"/>
        <v>10</v>
      </c>
      <c r="CE17" s="501">
        <f t="shared" si="13"/>
        <v>3</v>
      </c>
      <c r="CF17" s="500">
        <f t="shared" si="14"/>
        <v>15</v>
      </c>
    </row>
    <row r="18" spans="1:84" ht="12.75">
      <c r="A18" s="194">
        <v>56</v>
      </c>
      <c r="B18" s="62" t="s">
        <v>20</v>
      </c>
      <c r="C18" s="201" t="s">
        <v>3</v>
      </c>
      <c r="D18" s="120">
        <v>25</v>
      </c>
      <c r="E18" s="121">
        <v>15</v>
      </c>
      <c r="F18" s="121"/>
      <c r="G18" s="121">
        <v>7</v>
      </c>
      <c r="H18" s="122">
        <v>3</v>
      </c>
      <c r="I18" s="120">
        <v>12</v>
      </c>
      <c r="J18" s="121">
        <v>8</v>
      </c>
      <c r="K18" s="121"/>
      <c r="L18" s="196">
        <v>4</v>
      </c>
      <c r="M18" s="124"/>
      <c r="N18" s="120">
        <v>3</v>
      </c>
      <c r="O18" s="197">
        <v>1</v>
      </c>
      <c r="P18" s="11">
        <v>2</v>
      </c>
      <c r="Q18" s="198"/>
      <c r="R18" s="199">
        <v>37</v>
      </c>
      <c r="S18" s="126">
        <v>22</v>
      </c>
      <c r="T18" s="113"/>
      <c r="U18" s="113"/>
      <c r="V18" s="121">
        <v>16</v>
      </c>
      <c r="W18" s="121"/>
      <c r="X18" s="121">
        <v>4</v>
      </c>
      <c r="Y18" s="122">
        <v>2</v>
      </c>
      <c r="Z18" s="126">
        <v>12</v>
      </c>
      <c r="AA18" s="121">
        <v>11</v>
      </c>
      <c r="AB18" s="121"/>
      <c r="AC18" s="196">
        <v>1</v>
      </c>
      <c r="AD18" s="124"/>
      <c r="AE18" s="126">
        <v>3</v>
      </c>
      <c r="AF18" s="197">
        <v>1</v>
      </c>
      <c r="AG18" s="11">
        <v>2</v>
      </c>
      <c r="AH18" s="198"/>
      <c r="AI18" s="193">
        <f t="shared" si="0"/>
        <v>35</v>
      </c>
      <c r="AJ18" s="126">
        <v>20</v>
      </c>
      <c r="AK18" s="113"/>
      <c r="AL18" s="113"/>
      <c r="AM18" s="121">
        <v>18</v>
      </c>
      <c r="AN18" s="121"/>
      <c r="AO18" s="121">
        <v>2</v>
      </c>
      <c r="AP18" s="418">
        <f t="shared" si="1"/>
        <v>0</v>
      </c>
      <c r="AQ18" s="126">
        <v>12</v>
      </c>
      <c r="AR18" s="113"/>
      <c r="AS18" s="121">
        <v>11</v>
      </c>
      <c r="AT18" s="121"/>
      <c r="AU18" s="196"/>
      <c r="AV18" s="115">
        <f t="shared" si="2"/>
        <v>1</v>
      </c>
      <c r="AW18" s="126">
        <v>3</v>
      </c>
      <c r="AX18" s="113"/>
      <c r="AY18" s="197">
        <v>1</v>
      </c>
      <c r="AZ18" s="197"/>
      <c r="BA18" s="11">
        <v>2</v>
      </c>
      <c r="BB18" s="435">
        <f t="shared" si="3"/>
        <v>0</v>
      </c>
      <c r="BC18" s="193">
        <f t="shared" si="4"/>
        <v>34</v>
      </c>
      <c r="BD18" s="126">
        <v>20</v>
      </c>
      <c r="BE18" s="113"/>
      <c r="BF18" s="113">
        <v>11</v>
      </c>
      <c r="BG18" s="121"/>
      <c r="BH18" s="121"/>
      <c r="BI18" s="121">
        <v>7</v>
      </c>
      <c r="BJ18" s="418">
        <f t="shared" si="15"/>
        <v>2</v>
      </c>
      <c r="BK18" s="126">
        <v>11</v>
      </c>
      <c r="BL18" s="113"/>
      <c r="BM18" s="113">
        <v>2</v>
      </c>
      <c r="BN18" s="121">
        <v>1</v>
      </c>
      <c r="BO18" s="121"/>
      <c r="BP18" s="196">
        <v>8</v>
      </c>
      <c r="BQ18" s="418">
        <f t="shared" si="5"/>
        <v>0</v>
      </c>
      <c r="BR18" s="126">
        <v>3</v>
      </c>
      <c r="BS18" s="113"/>
      <c r="BT18" s="197"/>
      <c r="BU18" s="197">
        <v>1</v>
      </c>
      <c r="BV18" s="197"/>
      <c r="BW18" s="11">
        <v>2</v>
      </c>
      <c r="BX18" s="483">
        <f t="shared" si="6"/>
        <v>0</v>
      </c>
      <c r="BY18" s="383">
        <f t="shared" si="7"/>
        <v>19</v>
      </c>
      <c r="BZ18" s="242">
        <f t="shared" si="8"/>
        <v>40</v>
      </c>
      <c r="CA18" s="269">
        <f t="shared" si="9"/>
        <v>13</v>
      </c>
      <c r="CB18" s="290">
        <f t="shared" si="10"/>
        <v>32.5</v>
      </c>
      <c r="CC18" s="496">
        <f t="shared" si="11"/>
        <v>19</v>
      </c>
      <c r="CD18" s="500">
        <f t="shared" si="12"/>
        <v>47.5</v>
      </c>
      <c r="CE18" s="501">
        <f t="shared" si="13"/>
        <v>8</v>
      </c>
      <c r="CF18" s="500">
        <f t="shared" si="14"/>
        <v>20</v>
      </c>
    </row>
    <row r="19" spans="1:84" ht="12.75">
      <c r="A19" s="194">
        <v>25</v>
      </c>
      <c r="B19" s="28" t="s">
        <v>22</v>
      </c>
      <c r="C19" s="195" t="s">
        <v>3</v>
      </c>
      <c r="D19" s="120">
        <v>41</v>
      </c>
      <c r="E19" s="121">
        <v>34</v>
      </c>
      <c r="F19" s="121"/>
      <c r="G19" s="121"/>
      <c r="H19" s="122">
        <v>7</v>
      </c>
      <c r="I19" s="120">
        <v>15</v>
      </c>
      <c r="J19" s="121">
        <v>14</v>
      </c>
      <c r="K19" s="121"/>
      <c r="L19" s="196"/>
      <c r="M19" s="124">
        <v>1</v>
      </c>
      <c r="N19" s="120">
        <v>3</v>
      </c>
      <c r="O19" s="197">
        <v>3</v>
      </c>
      <c r="P19" s="11"/>
      <c r="Q19" s="198"/>
      <c r="R19" s="199">
        <v>51</v>
      </c>
      <c r="S19" s="126">
        <v>34</v>
      </c>
      <c r="T19" s="113"/>
      <c r="U19" s="113"/>
      <c r="V19" s="121">
        <v>29</v>
      </c>
      <c r="W19" s="121"/>
      <c r="X19" s="121">
        <v>3</v>
      </c>
      <c r="Y19" s="122">
        <v>2</v>
      </c>
      <c r="Z19" s="126">
        <v>14</v>
      </c>
      <c r="AA19" s="121">
        <v>13</v>
      </c>
      <c r="AB19" s="121"/>
      <c r="AC19" s="196">
        <v>1</v>
      </c>
      <c r="AD19" s="124"/>
      <c r="AE19" s="126">
        <v>3</v>
      </c>
      <c r="AF19" s="197"/>
      <c r="AG19" s="11">
        <v>3</v>
      </c>
      <c r="AH19" s="198"/>
      <c r="AI19" s="193">
        <f t="shared" si="0"/>
        <v>49</v>
      </c>
      <c r="AJ19" s="126">
        <v>32</v>
      </c>
      <c r="AK19" s="113"/>
      <c r="AL19" s="113"/>
      <c r="AM19" s="121">
        <v>30</v>
      </c>
      <c r="AN19" s="121">
        <v>1</v>
      </c>
      <c r="AO19" s="121">
        <v>1</v>
      </c>
      <c r="AP19" s="418">
        <f t="shared" si="1"/>
        <v>0</v>
      </c>
      <c r="AQ19" s="126">
        <v>14</v>
      </c>
      <c r="AR19" s="113"/>
      <c r="AS19" s="121">
        <v>14</v>
      </c>
      <c r="AT19" s="121"/>
      <c r="AU19" s="196"/>
      <c r="AV19" s="115">
        <f t="shared" si="2"/>
        <v>0</v>
      </c>
      <c r="AW19" s="126">
        <v>3</v>
      </c>
      <c r="AX19" s="113"/>
      <c r="AY19" s="197">
        <v>3</v>
      </c>
      <c r="AZ19" s="197"/>
      <c r="BA19" s="11"/>
      <c r="BB19" s="435">
        <f t="shared" si="3"/>
        <v>0</v>
      </c>
      <c r="BC19" s="193">
        <f t="shared" si="4"/>
        <v>49</v>
      </c>
      <c r="BD19" s="126">
        <v>32</v>
      </c>
      <c r="BE19" s="113"/>
      <c r="BF19" s="113">
        <v>28</v>
      </c>
      <c r="BG19" s="121">
        <v>1</v>
      </c>
      <c r="BH19" s="121">
        <v>1</v>
      </c>
      <c r="BI19" s="121"/>
      <c r="BJ19" s="418">
        <f t="shared" si="15"/>
        <v>2</v>
      </c>
      <c r="BK19" s="126">
        <v>14</v>
      </c>
      <c r="BL19" s="113"/>
      <c r="BM19" s="113">
        <v>11</v>
      </c>
      <c r="BN19" s="121"/>
      <c r="BO19" s="121"/>
      <c r="BP19" s="196">
        <v>3</v>
      </c>
      <c r="BQ19" s="418">
        <f t="shared" si="5"/>
        <v>0</v>
      </c>
      <c r="BR19" s="126">
        <v>3</v>
      </c>
      <c r="BS19" s="113"/>
      <c r="BT19" s="197"/>
      <c r="BU19" s="197">
        <v>3</v>
      </c>
      <c r="BV19" s="197"/>
      <c r="BW19" s="11"/>
      <c r="BX19" s="483">
        <f t="shared" si="6"/>
        <v>0</v>
      </c>
      <c r="BY19" s="383">
        <f t="shared" si="7"/>
        <v>8</v>
      </c>
      <c r="BZ19" s="242">
        <f t="shared" si="8"/>
        <v>59</v>
      </c>
      <c r="CA19" s="269">
        <f t="shared" si="9"/>
        <v>39</v>
      </c>
      <c r="CB19" s="290">
        <f t="shared" si="10"/>
        <v>66.10169491525424</v>
      </c>
      <c r="CC19" s="496">
        <f t="shared" si="11"/>
        <v>8</v>
      </c>
      <c r="CD19" s="500">
        <f t="shared" si="12"/>
        <v>13.559322033898304</v>
      </c>
      <c r="CE19" s="501">
        <f t="shared" si="13"/>
        <v>12</v>
      </c>
      <c r="CF19" s="500">
        <f t="shared" si="14"/>
        <v>20.338983050847457</v>
      </c>
    </row>
    <row r="20" spans="1:84" ht="12.75">
      <c r="A20" s="194">
        <v>71</v>
      </c>
      <c r="B20" s="28" t="s">
        <v>23</v>
      </c>
      <c r="C20" s="195" t="s">
        <v>1</v>
      </c>
      <c r="D20" s="120">
        <v>26</v>
      </c>
      <c r="E20" s="121">
        <v>24</v>
      </c>
      <c r="F20" s="121"/>
      <c r="G20" s="121"/>
      <c r="H20" s="122">
        <v>2</v>
      </c>
      <c r="I20" s="120">
        <v>14</v>
      </c>
      <c r="J20" s="121">
        <v>10</v>
      </c>
      <c r="K20" s="121"/>
      <c r="L20" s="196">
        <v>3</v>
      </c>
      <c r="M20" s="124">
        <v>1</v>
      </c>
      <c r="N20" s="120">
        <v>2</v>
      </c>
      <c r="O20" s="197">
        <v>2</v>
      </c>
      <c r="P20" s="11"/>
      <c r="Q20" s="198"/>
      <c r="R20" s="199">
        <v>39</v>
      </c>
      <c r="S20" s="126">
        <v>24</v>
      </c>
      <c r="T20" s="113"/>
      <c r="U20" s="113"/>
      <c r="V20" s="121">
        <v>22</v>
      </c>
      <c r="W20" s="121"/>
      <c r="X20" s="121"/>
      <c r="Y20" s="122">
        <v>2</v>
      </c>
      <c r="Z20" s="126">
        <v>13</v>
      </c>
      <c r="AA20" s="121">
        <v>10</v>
      </c>
      <c r="AB20" s="121"/>
      <c r="AC20" s="196">
        <v>3</v>
      </c>
      <c r="AD20" s="124"/>
      <c r="AE20" s="126">
        <v>2</v>
      </c>
      <c r="AF20" s="197">
        <v>1</v>
      </c>
      <c r="AG20" s="11"/>
      <c r="AH20" s="198">
        <v>1</v>
      </c>
      <c r="AI20" s="193">
        <f t="shared" si="0"/>
        <v>36</v>
      </c>
      <c r="AJ20" s="126">
        <v>22</v>
      </c>
      <c r="AK20" s="113"/>
      <c r="AL20" s="113"/>
      <c r="AM20" s="121">
        <v>20</v>
      </c>
      <c r="AN20" s="121"/>
      <c r="AO20" s="121"/>
      <c r="AP20" s="418">
        <f t="shared" si="1"/>
        <v>2</v>
      </c>
      <c r="AQ20" s="126">
        <v>13</v>
      </c>
      <c r="AR20" s="113"/>
      <c r="AS20" s="121">
        <v>10</v>
      </c>
      <c r="AT20" s="121"/>
      <c r="AU20" s="196">
        <v>3</v>
      </c>
      <c r="AV20" s="115">
        <f t="shared" si="2"/>
        <v>0</v>
      </c>
      <c r="AW20" s="126">
        <v>1</v>
      </c>
      <c r="AX20" s="113"/>
      <c r="AY20" s="197">
        <v>1</v>
      </c>
      <c r="AZ20" s="197"/>
      <c r="BA20" s="11"/>
      <c r="BB20" s="435">
        <f t="shared" si="3"/>
        <v>0</v>
      </c>
      <c r="BC20" s="193">
        <f t="shared" si="4"/>
        <v>34</v>
      </c>
      <c r="BD20" s="126">
        <v>20</v>
      </c>
      <c r="BE20" s="113"/>
      <c r="BF20" s="113">
        <v>17</v>
      </c>
      <c r="BG20" s="121"/>
      <c r="BH20" s="121"/>
      <c r="BI20" s="121">
        <v>3</v>
      </c>
      <c r="BJ20" s="418">
        <f t="shared" si="15"/>
        <v>0</v>
      </c>
      <c r="BK20" s="126">
        <v>13</v>
      </c>
      <c r="BL20" s="113"/>
      <c r="BM20" s="113">
        <v>6</v>
      </c>
      <c r="BN20" s="121">
        <v>5</v>
      </c>
      <c r="BO20" s="121"/>
      <c r="BP20" s="196">
        <v>1</v>
      </c>
      <c r="BQ20" s="418">
        <f t="shared" si="5"/>
        <v>1</v>
      </c>
      <c r="BR20" s="126">
        <v>1</v>
      </c>
      <c r="BS20" s="113"/>
      <c r="BT20" s="197">
        <v>1</v>
      </c>
      <c r="BU20" s="197"/>
      <c r="BV20" s="197"/>
      <c r="BW20" s="11"/>
      <c r="BX20" s="483">
        <f t="shared" si="6"/>
        <v>0</v>
      </c>
      <c r="BY20" s="383">
        <f t="shared" si="7"/>
        <v>9</v>
      </c>
      <c r="BZ20" s="242">
        <f t="shared" si="8"/>
        <v>42</v>
      </c>
      <c r="CA20" s="269">
        <f t="shared" si="9"/>
        <v>24</v>
      </c>
      <c r="CB20" s="290">
        <f t="shared" si="10"/>
        <v>57.142857142857146</v>
      </c>
      <c r="CC20" s="496">
        <f t="shared" si="11"/>
        <v>9</v>
      </c>
      <c r="CD20" s="500">
        <f t="shared" si="12"/>
        <v>21.428571428571427</v>
      </c>
      <c r="CE20" s="501">
        <f t="shared" si="13"/>
        <v>9</v>
      </c>
      <c r="CF20" s="500">
        <f t="shared" si="14"/>
        <v>21.428571428571427</v>
      </c>
    </row>
    <row r="21" spans="1:84" ht="12.75">
      <c r="A21" s="194">
        <v>21</v>
      </c>
      <c r="B21" s="28" t="s">
        <v>24</v>
      </c>
      <c r="C21" s="195" t="s">
        <v>2</v>
      </c>
      <c r="D21" s="120">
        <v>49</v>
      </c>
      <c r="E21" s="121">
        <v>40</v>
      </c>
      <c r="F21" s="121"/>
      <c r="G21" s="121">
        <v>7</v>
      </c>
      <c r="H21" s="122">
        <v>2</v>
      </c>
      <c r="I21" s="120">
        <v>24</v>
      </c>
      <c r="J21" s="121">
        <v>19</v>
      </c>
      <c r="K21" s="121"/>
      <c r="L21" s="196">
        <v>4</v>
      </c>
      <c r="M21" s="124">
        <v>1</v>
      </c>
      <c r="N21" s="120">
        <v>8</v>
      </c>
      <c r="O21" s="197">
        <v>2</v>
      </c>
      <c r="P21" s="11">
        <v>5</v>
      </c>
      <c r="Q21" s="198">
        <v>1</v>
      </c>
      <c r="R21" s="200">
        <v>77</v>
      </c>
      <c r="S21" s="126">
        <v>47</v>
      </c>
      <c r="T21" s="113"/>
      <c r="U21" s="113"/>
      <c r="V21" s="121">
        <v>36</v>
      </c>
      <c r="W21" s="121">
        <v>1</v>
      </c>
      <c r="X21" s="121">
        <v>6</v>
      </c>
      <c r="Y21" s="122">
        <v>4</v>
      </c>
      <c r="Z21" s="126">
        <v>23</v>
      </c>
      <c r="AA21" s="121">
        <v>14</v>
      </c>
      <c r="AB21" s="121">
        <v>1</v>
      </c>
      <c r="AC21" s="196">
        <v>7</v>
      </c>
      <c r="AD21" s="124">
        <v>1</v>
      </c>
      <c r="AE21" s="126">
        <v>7</v>
      </c>
      <c r="AF21" s="197">
        <v>3</v>
      </c>
      <c r="AG21" s="11">
        <v>4</v>
      </c>
      <c r="AH21" s="198"/>
      <c r="AI21" s="193">
        <f t="shared" si="0"/>
        <v>72</v>
      </c>
      <c r="AJ21" s="126">
        <v>43</v>
      </c>
      <c r="AK21" s="113"/>
      <c r="AL21" s="113">
        <v>1</v>
      </c>
      <c r="AM21" s="121">
        <v>35</v>
      </c>
      <c r="AN21" s="121">
        <v>2</v>
      </c>
      <c r="AO21" s="121">
        <v>4</v>
      </c>
      <c r="AP21" s="418">
        <f t="shared" si="1"/>
        <v>1</v>
      </c>
      <c r="AQ21" s="126">
        <v>22</v>
      </c>
      <c r="AR21" s="113"/>
      <c r="AS21" s="121">
        <v>15</v>
      </c>
      <c r="AT21" s="121"/>
      <c r="AU21" s="196">
        <v>6</v>
      </c>
      <c r="AV21" s="115">
        <f t="shared" si="2"/>
        <v>1</v>
      </c>
      <c r="AW21" s="126">
        <v>7</v>
      </c>
      <c r="AX21" s="113"/>
      <c r="AY21" s="197">
        <v>1</v>
      </c>
      <c r="AZ21" s="197"/>
      <c r="BA21" s="11">
        <v>4</v>
      </c>
      <c r="BB21" s="435">
        <f t="shared" si="3"/>
        <v>2</v>
      </c>
      <c r="BC21" s="193">
        <f t="shared" si="4"/>
        <v>67</v>
      </c>
      <c r="BD21" s="126">
        <v>41</v>
      </c>
      <c r="BE21" s="113"/>
      <c r="BF21" s="113">
        <v>19</v>
      </c>
      <c r="BG21" s="121">
        <v>4</v>
      </c>
      <c r="BH21" s="121"/>
      <c r="BI21" s="121">
        <v>16</v>
      </c>
      <c r="BJ21" s="418">
        <f t="shared" si="15"/>
        <v>2</v>
      </c>
      <c r="BK21" s="126">
        <v>21</v>
      </c>
      <c r="BL21" s="113"/>
      <c r="BM21" s="113">
        <v>12</v>
      </c>
      <c r="BN21" s="121">
        <v>3</v>
      </c>
      <c r="BO21" s="121"/>
      <c r="BP21" s="196">
        <v>5</v>
      </c>
      <c r="BQ21" s="418">
        <f t="shared" si="5"/>
        <v>1</v>
      </c>
      <c r="BR21" s="126">
        <v>5</v>
      </c>
      <c r="BS21" s="113"/>
      <c r="BT21" s="197">
        <v>1</v>
      </c>
      <c r="BU21" s="197">
        <v>1</v>
      </c>
      <c r="BV21" s="197"/>
      <c r="BW21" s="11">
        <v>3</v>
      </c>
      <c r="BX21" s="483">
        <f t="shared" si="6"/>
        <v>0</v>
      </c>
      <c r="BY21" s="383">
        <f t="shared" si="7"/>
        <v>32</v>
      </c>
      <c r="BZ21" s="242">
        <f t="shared" si="8"/>
        <v>81</v>
      </c>
      <c r="CA21" s="269">
        <f t="shared" si="9"/>
        <v>33</v>
      </c>
      <c r="CB21" s="290">
        <f t="shared" si="10"/>
        <v>40.74074074074074</v>
      </c>
      <c r="CC21" s="496">
        <f t="shared" si="11"/>
        <v>32</v>
      </c>
      <c r="CD21" s="500">
        <f t="shared" si="12"/>
        <v>39.50617283950617</v>
      </c>
      <c r="CE21" s="501">
        <f t="shared" si="13"/>
        <v>16</v>
      </c>
      <c r="CF21" s="500">
        <f t="shared" si="14"/>
        <v>19.753086419753085</v>
      </c>
    </row>
    <row r="22" spans="1:84" ht="12.75">
      <c r="A22" s="194">
        <v>16</v>
      </c>
      <c r="B22" s="28" t="s">
        <v>26</v>
      </c>
      <c r="C22" s="195" t="s">
        <v>1</v>
      </c>
      <c r="D22" s="120">
        <v>29</v>
      </c>
      <c r="E22" s="121">
        <v>20</v>
      </c>
      <c r="F22" s="121"/>
      <c r="G22" s="121">
        <v>6</v>
      </c>
      <c r="H22" s="122">
        <v>3</v>
      </c>
      <c r="I22" s="120">
        <v>9</v>
      </c>
      <c r="J22" s="121">
        <v>4</v>
      </c>
      <c r="K22" s="121"/>
      <c r="L22" s="196">
        <v>4</v>
      </c>
      <c r="M22" s="124">
        <v>1</v>
      </c>
      <c r="N22" s="120">
        <v>1</v>
      </c>
      <c r="O22" s="197"/>
      <c r="P22" s="11">
        <v>1</v>
      </c>
      <c r="Q22" s="198"/>
      <c r="R22" s="199">
        <v>35</v>
      </c>
      <c r="S22" s="126">
        <v>26</v>
      </c>
      <c r="T22" s="113"/>
      <c r="U22" s="113"/>
      <c r="V22" s="121">
        <v>24</v>
      </c>
      <c r="W22" s="121"/>
      <c r="X22" s="121">
        <v>1</v>
      </c>
      <c r="Y22" s="122">
        <v>1</v>
      </c>
      <c r="Z22" s="126">
        <v>8</v>
      </c>
      <c r="AA22" s="121">
        <v>8</v>
      </c>
      <c r="AB22" s="121"/>
      <c r="AC22" s="196"/>
      <c r="AD22" s="124"/>
      <c r="AE22" s="126">
        <v>1</v>
      </c>
      <c r="AF22" s="197"/>
      <c r="AG22" s="11"/>
      <c r="AH22" s="198">
        <v>1</v>
      </c>
      <c r="AI22" s="193">
        <f t="shared" si="0"/>
        <v>33</v>
      </c>
      <c r="AJ22" s="126">
        <v>25</v>
      </c>
      <c r="AK22" s="113"/>
      <c r="AL22" s="113"/>
      <c r="AM22" s="121">
        <v>19</v>
      </c>
      <c r="AN22" s="121">
        <v>1</v>
      </c>
      <c r="AO22" s="121">
        <v>4</v>
      </c>
      <c r="AP22" s="418">
        <f t="shared" si="1"/>
        <v>1</v>
      </c>
      <c r="AQ22" s="126">
        <v>8</v>
      </c>
      <c r="AR22" s="113"/>
      <c r="AS22" s="121">
        <v>5</v>
      </c>
      <c r="AT22" s="121">
        <v>1</v>
      </c>
      <c r="AU22" s="196">
        <v>2</v>
      </c>
      <c r="AV22" s="115">
        <f t="shared" si="2"/>
        <v>0</v>
      </c>
      <c r="AW22" s="126"/>
      <c r="AX22" s="113"/>
      <c r="AY22" s="197"/>
      <c r="AZ22" s="197"/>
      <c r="BA22" s="11"/>
      <c r="BB22" s="435">
        <f t="shared" si="3"/>
        <v>0</v>
      </c>
      <c r="BC22" s="193">
        <f t="shared" si="4"/>
        <v>32</v>
      </c>
      <c r="BD22" s="126">
        <v>24</v>
      </c>
      <c r="BE22" s="113"/>
      <c r="BF22" s="113">
        <v>15</v>
      </c>
      <c r="BG22" s="121">
        <v>3</v>
      </c>
      <c r="BH22" s="121"/>
      <c r="BI22" s="121">
        <v>4</v>
      </c>
      <c r="BJ22" s="418">
        <f t="shared" si="15"/>
        <v>2</v>
      </c>
      <c r="BK22" s="126">
        <v>8</v>
      </c>
      <c r="BL22" s="113"/>
      <c r="BM22" s="113">
        <v>2</v>
      </c>
      <c r="BN22" s="121">
        <v>1</v>
      </c>
      <c r="BO22" s="121"/>
      <c r="BP22" s="196">
        <v>5</v>
      </c>
      <c r="BQ22" s="418">
        <f t="shared" si="5"/>
        <v>0</v>
      </c>
      <c r="BR22" s="126"/>
      <c r="BS22" s="113"/>
      <c r="BT22" s="197"/>
      <c r="BU22" s="197"/>
      <c r="BV22" s="197"/>
      <c r="BW22" s="11"/>
      <c r="BX22" s="483">
        <f t="shared" si="6"/>
        <v>0</v>
      </c>
      <c r="BY22" s="383">
        <f t="shared" si="7"/>
        <v>13</v>
      </c>
      <c r="BZ22" s="242">
        <f t="shared" si="8"/>
        <v>39</v>
      </c>
      <c r="CA22" s="269">
        <f t="shared" si="9"/>
        <v>17</v>
      </c>
      <c r="CB22" s="290">
        <f t="shared" si="10"/>
        <v>43.58974358974359</v>
      </c>
      <c r="CC22" s="496">
        <f t="shared" si="11"/>
        <v>13</v>
      </c>
      <c r="CD22" s="500">
        <f t="shared" si="12"/>
        <v>33.333333333333336</v>
      </c>
      <c r="CE22" s="501">
        <f t="shared" si="13"/>
        <v>9</v>
      </c>
      <c r="CF22" s="500">
        <f t="shared" si="14"/>
        <v>23.076923076923077</v>
      </c>
    </row>
    <row r="23" spans="1:84" ht="12.75">
      <c r="A23" s="194">
        <v>9</v>
      </c>
      <c r="B23" s="28" t="s">
        <v>25</v>
      </c>
      <c r="C23" s="195" t="s">
        <v>2</v>
      </c>
      <c r="D23" s="120">
        <v>48</v>
      </c>
      <c r="E23" s="121">
        <v>28</v>
      </c>
      <c r="F23" s="121"/>
      <c r="G23" s="121">
        <v>11</v>
      </c>
      <c r="H23" s="122">
        <v>9</v>
      </c>
      <c r="I23" s="120">
        <v>27</v>
      </c>
      <c r="J23" s="121">
        <v>11</v>
      </c>
      <c r="K23" s="121"/>
      <c r="L23" s="196">
        <v>15</v>
      </c>
      <c r="M23" s="124">
        <v>1</v>
      </c>
      <c r="N23" s="120">
        <v>5</v>
      </c>
      <c r="O23" s="197">
        <v>2</v>
      </c>
      <c r="P23" s="11">
        <v>3</v>
      </c>
      <c r="Q23" s="198"/>
      <c r="R23" s="199">
        <v>70</v>
      </c>
      <c r="S23" s="126">
        <v>39</v>
      </c>
      <c r="T23" s="113"/>
      <c r="U23" s="113"/>
      <c r="V23" s="121">
        <v>29</v>
      </c>
      <c r="W23" s="121"/>
      <c r="X23" s="121">
        <v>8</v>
      </c>
      <c r="Y23" s="122">
        <v>2</v>
      </c>
      <c r="Z23" s="126">
        <v>26</v>
      </c>
      <c r="AA23" s="121">
        <v>12</v>
      </c>
      <c r="AB23" s="121"/>
      <c r="AC23" s="196">
        <v>8</v>
      </c>
      <c r="AD23" s="124">
        <v>6</v>
      </c>
      <c r="AE23" s="126">
        <v>5</v>
      </c>
      <c r="AF23" s="197">
        <v>3</v>
      </c>
      <c r="AG23" s="11">
        <v>2</v>
      </c>
      <c r="AH23" s="198"/>
      <c r="AI23" s="193">
        <f t="shared" si="0"/>
        <v>62</v>
      </c>
      <c r="AJ23" s="126">
        <v>37</v>
      </c>
      <c r="AK23" s="113"/>
      <c r="AL23" s="113"/>
      <c r="AM23" s="121">
        <v>19</v>
      </c>
      <c r="AN23" s="121">
        <v>2</v>
      </c>
      <c r="AO23" s="121">
        <v>13</v>
      </c>
      <c r="AP23" s="418">
        <f t="shared" si="1"/>
        <v>3</v>
      </c>
      <c r="AQ23" s="126">
        <v>20</v>
      </c>
      <c r="AR23" s="113"/>
      <c r="AS23" s="121">
        <v>7</v>
      </c>
      <c r="AT23" s="121"/>
      <c r="AU23" s="196">
        <v>10</v>
      </c>
      <c r="AV23" s="115">
        <f t="shared" si="2"/>
        <v>3</v>
      </c>
      <c r="AW23" s="126">
        <v>5</v>
      </c>
      <c r="AX23" s="113"/>
      <c r="AY23" s="197"/>
      <c r="AZ23" s="197"/>
      <c r="BA23" s="11">
        <v>3</v>
      </c>
      <c r="BB23" s="435">
        <f t="shared" si="3"/>
        <v>2</v>
      </c>
      <c r="BC23" s="193">
        <f t="shared" si="4"/>
        <v>54</v>
      </c>
      <c r="BD23" s="126">
        <v>34</v>
      </c>
      <c r="BE23" s="113"/>
      <c r="BF23" s="113">
        <v>12</v>
      </c>
      <c r="BG23" s="121">
        <v>8</v>
      </c>
      <c r="BH23" s="121">
        <v>1</v>
      </c>
      <c r="BI23" s="121">
        <v>8</v>
      </c>
      <c r="BJ23" s="418">
        <f t="shared" si="15"/>
        <v>5</v>
      </c>
      <c r="BK23" s="126">
        <v>17</v>
      </c>
      <c r="BL23" s="113"/>
      <c r="BM23" s="113">
        <v>4</v>
      </c>
      <c r="BN23" s="121">
        <v>5</v>
      </c>
      <c r="BO23" s="121"/>
      <c r="BP23" s="196">
        <v>5</v>
      </c>
      <c r="BQ23" s="418">
        <f t="shared" si="5"/>
        <v>3</v>
      </c>
      <c r="BR23" s="126">
        <v>3</v>
      </c>
      <c r="BS23" s="113"/>
      <c r="BT23" s="197"/>
      <c r="BU23" s="197">
        <v>1</v>
      </c>
      <c r="BV23" s="197"/>
      <c r="BW23" s="11">
        <v>1</v>
      </c>
      <c r="BX23" s="483">
        <f t="shared" si="6"/>
        <v>1</v>
      </c>
      <c r="BY23" s="383">
        <f t="shared" si="7"/>
        <v>29</v>
      </c>
      <c r="BZ23" s="242">
        <f t="shared" si="8"/>
        <v>80</v>
      </c>
      <c r="CA23" s="269">
        <f t="shared" si="9"/>
        <v>16</v>
      </c>
      <c r="CB23" s="290">
        <f t="shared" si="10"/>
        <v>20</v>
      </c>
      <c r="CC23" s="496">
        <f t="shared" si="11"/>
        <v>29</v>
      </c>
      <c r="CD23" s="500">
        <f t="shared" si="12"/>
        <v>36.25</v>
      </c>
      <c r="CE23" s="501">
        <f t="shared" si="13"/>
        <v>35</v>
      </c>
      <c r="CF23" s="500">
        <f t="shared" si="14"/>
        <v>43.75</v>
      </c>
    </row>
    <row r="24" spans="1:84" ht="12.75">
      <c r="A24" s="194">
        <v>68</v>
      </c>
      <c r="B24" s="28" t="s">
        <v>27</v>
      </c>
      <c r="C24" s="195" t="s">
        <v>1</v>
      </c>
      <c r="D24" s="120">
        <v>31</v>
      </c>
      <c r="E24" s="121">
        <v>20</v>
      </c>
      <c r="F24" s="121"/>
      <c r="G24" s="121">
        <v>1</v>
      </c>
      <c r="H24" s="122">
        <v>10</v>
      </c>
      <c r="I24" s="120">
        <v>17</v>
      </c>
      <c r="J24" s="121">
        <v>12</v>
      </c>
      <c r="K24" s="121"/>
      <c r="L24" s="196"/>
      <c r="M24" s="124">
        <v>5</v>
      </c>
      <c r="N24" s="120">
        <v>2</v>
      </c>
      <c r="O24" s="197">
        <v>1</v>
      </c>
      <c r="P24" s="11"/>
      <c r="Q24" s="198">
        <v>1</v>
      </c>
      <c r="R24" s="199">
        <v>34</v>
      </c>
      <c r="S24" s="126">
        <v>21</v>
      </c>
      <c r="T24" s="113">
        <v>1</v>
      </c>
      <c r="U24" s="113"/>
      <c r="V24" s="121">
        <v>13</v>
      </c>
      <c r="W24" s="121">
        <v>2</v>
      </c>
      <c r="X24" s="121">
        <v>2</v>
      </c>
      <c r="Y24" s="122">
        <v>4</v>
      </c>
      <c r="Z24" s="126">
        <v>12</v>
      </c>
      <c r="AA24" s="121">
        <v>9</v>
      </c>
      <c r="AB24" s="121"/>
      <c r="AC24" s="196">
        <v>1</v>
      </c>
      <c r="AD24" s="124">
        <v>2</v>
      </c>
      <c r="AE24" s="126">
        <v>1</v>
      </c>
      <c r="AF24" s="197">
        <v>1</v>
      </c>
      <c r="AG24" s="11"/>
      <c r="AH24" s="198"/>
      <c r="AI24" s="193">
        <f t="shared" si="0"/>
        <v>29</v>
      </c>
      <c r="AJ24" s="126">
        <v>18</v>
      </c>
      <c r="AK24" s="113"/>
      <c r="AL24" s="113"/>
      <c r="AM24" s="121">
        <v>13</v>
      </c>
      <c r="AN24" s="121"/>
      <c r="AO24" s="121">
        <v>3</v>
      </c>
      <c r="AP24" s="418">
        <f t="shared" si="1"/>
        <v>2</v>
      </c>
      <c r="AQ24" s="126">
        <v>10</v>
      </c>
      <c r="AR24" s="113"/>
      <c r="AS24" s="121">
        <v>9</v>
      </c>
      <c r="AT24" s="121"/>
      <c r="AU24" s="196">
        <v>1</v>
      </c>
      <c r="AV24" s="115">
        <f t="shared" si="2"/>
        <v>0</v>
      </c>
      <c r="AW24" s="126">
        <v>1</v>
      </c>
      <c r="AX24" s="113"/>
      <c r="AY24" s="197"/>
      <c r="AZ24" s="197"/>
      <c r="BA24" s="11"/>
      <c r="BB24" s="435">
        <f t="shared" si="3"/>
        <v>1</v>
      </c>
      <c r="BC24" s="193">
        <f t="shared" si="4"/>
        <v>26</v>
      </c>
      <c r="BD24" s="126">
        <v>16</v>
      </c>
      <c r="BE24" s="113"/>
      <c r="BF24" s="113">
        <v>7</v>
      </c>
      <c r="BG24" s="121"/>
      <c r="BH24" s="121">
        <v>1</v>
      </c>
      <c r="BI24" s="121">
        <v>6</v>
      </c>
      <c r="BJ24" s="418">
        <f t="shared" si="15"/>
        <v>2</v>
      </c>
      <c r="BK24" s="126">
        <v>10</v>
      </c>
      <c r="BL24" s="113"/>
      <c r="BM24" s="113">
        <v>6</v>
      </c>
      <c r="BN24" s="121"/>
      <c r="BO24" s="121"/>
      <c r="BP24" s="196">
        <v>4</v>
      </c>
      <c r="BQ24" s="418">
        <f t="shared" si="5"/>
        <v>0</v>
      </c>
      <c r="BR24" s="126"/>
      <c r="BS24" s="113"/>
      <c r="BT24" s="197"/>
      <c r="BU24" s="197"/>
      <c r="BV24" s="197"/>
      <c r="BW24" s="11"/>
      <c r="BX24" s="483">
        <f t="shared" si="6"/>
        <v>0</v>
      </c>
      <c r="BY24" s="383">
        <f t="shared" si="7"/>
        <v>11</v>
      </c>
      <c r="BZ24" s="242">
        <f t="shared" si="8"/>
        <v>50</v>
      </c>
      <c r="CA24" s="269">
        <f t="shared" si="9"/>
        <v>13</v>
      </c>
      <c r="CB24" s="290">
        <f t="shared" si="10"/>
        <v>26</v>
      </c>
      <c r="CC24" s="496">
        <f t="shared" si="11"/>
        <v>11</v>
      </c>
      <c r="CD24" s="500">
        <f t="shared" si="12"/>
        <v>22</v>
      </c>
      <c r="CE24" s="501">
        <f t="shared" si="13"/>
        <v>26</v>
      </c>
      <c r="CF24" s="500">
        <f t="shared" si="14"/>
        <v>52</v>
      </c>
    </row>
    <row r="25" spans="1:84" ht="12.75">
      <c r="A25" s="194">
        <v>28</v>
      </c>
      <c r="B25" s="28" t="s">
        <v>28</v>
      </c>
      <c r="C25" s="195" t="s">
        <v>2</v>
      </c>
      <c r="D25" s="120">
        <v>31</v>
      </c>
      <c r="E25" s="121">
        <v>21</v>
      </c>
      <c r="F25" s="121"/>
      <c r="G25" s="121"/>
      <c r="H25" s="122">
        <v>10</v>
      </c>
      <c r="I25" s="120">
        <v>15</v>
      </c>
      <c r="J25" s="121">
        <v>10</v>
      </c>
      <c r="K25" s="121"/>
      <c r="L25" s="196">
        <v>1</v>
      </c>
      <c r="M25" s="124">
        <v>4</v>
      </c>
      <c r="N25" s="120">
        <v>6</v>
      </c>
      <c r="O25" s="197">
        <v>4</v>
      </c>
      <c r="P25" s="11">
        <v>1</v>
      </c>
      <c r="Q25" s="198">
        <v>1</v>
      </c>
      <c r="R25" s="199">
        <v>37</v>
      </c>
      <c r="S25" s="126">
        <v>21</v>
      </c>
      <c r="T25" s="113"/>
      <c r="U25" s="113"/>
      <c r="V25" s="121">
        <v>17</v>
      </c>
      <c r="W25" s="121">
        <v>1</v>
      </c>
      <c r="X25" s="121">
        <v>2</v>
      </c>
      <c r="Y25" s="122">
        <v>1</v>
      </c>
      <c r="Z25" s="126">
        <v>11</v>
      </c>
      <c r="AA25" s="121">
        <v>5</v>
      </c>
      <c r="AB25" s="121"/>
      <c r="AC25" s="196">
        <v>4</v>
      </c>
      <c r="AD25" s="124">
        <v>2</v>
      </c>
      <c r="AE25" s="126">
        <v>5</v>
      </c>
      <c r="AF25" s="197">
        <v>2</v>
      </c>
      <c r="AG25" s="11">
        <v>1</v>
      </c>
      <c r="AH25" s="198">
        <v>2</v>
      </c>
      <c r="AI25" s="193">
        <f t="shared" si="0"/>
        <v>32</v>
      </c>
      <c r="AJ25" s="126">
        <v>20</v>
      </c>
      <c r="AK25" s="113">
        <v>1</v>
      </c>
      <c r="AL25" s="113"/>
      <c r="AM25" s="121">
        <v>15</v>
      </c>
      <c r="AN25" s="121"/>
      <c r="AO25" s="121">
        <v>1</v>
      </c>
      <c r="AP25" s="418">
        <f t="shared" si="1"/>
        <v>4</v>
      </c>
      <c r="AQ25" s="126">
        <v>9</v>
      </c>
      <c r="AR25" s="113"/>
      <c r="AS25" s="121">
        <v>5</v>
      </c>
      <c r="AT25" s="121"/>
      <c r="AU25" s="196">
        <v>4</v>
      </c>
      <c r="AV25" s="115">
        <f t="shared" si="2"/>
        <v>0</v>
      </c>
      <c r="AW25" s="126">
        <v>3</v>
      </c>
      <c r="AX25" s="113"/>
      <c r="AY25" s="197">
        <v>1</v>
      </c>
      <c r="AZ25" s="197"/>
      <c r="BA25" s="11">
        <v>1</v>
      </c>
      <c r="BB25" s="435">
        <f t="shared" si="3"/>
        <v>1</v>
      </c>
      <c r="BC25" s="193">
        <f t="shared" si="4"/>
        <v>28</v>
      </c>
      <c r="BD25" s="126">
        <v>17</v>
      </c>
      <c r="BE25" s="113">
        <v>1</v>
      </c>
      <c r="BF25" s="113">
        <v>9</v>
      </c>
      <c r="BG25" s="121">
        <v>1</v>
      </c>
      <c r="BH25" s="121">
        <v>1</v>
      </c>
      <c r="BI25" s="121">
        <v>5</v>
      </c>
      <c r="BJ25" s="418">
        <f t="shared" si="15"/>
        <v>1</v>
      </c>
      <c r="BK25" s="126">
        <v>9</v>
      </c>
      <c r="BL25" s="113"/>
      <c r="BM25" s="113">
        <v>2</v>
      </c>
      <c r="BN25" s="121"/>
      <c r="BO25" s="121"/>
      <c r="BP25" s="196">
        <v>5</v>
      </c>
      <c r="BQ25" s="418">
        <f t="shared" si="5"/>
        <v>2</v>
      </c>
      <c r="BR25" s="126">
        <v>2</v>
      </c>
      <c r="BS25" s="113"/>
      <c r="BT25" s="197">
        <v>1</v>
      </c>
      <c r="BU25" s="197">
        <v>1</v>
      </c>
      <c r="BV25" s="197"/>
      <c r="BW25" s="11"/>
      <c r="BX25" s="483">
        <f t="shared" si="6"/>
        <v>0</v>
      </c>
      <c r="BY25" s="383">
        <f t="shared" si="7"/>
        <v>14</v>
      </c>
      <c r="BZ25" s="242">
        <f t="shared" si="8"/>
        <v>52</v>
      </c>
      <c r="CA25" s="269">
        <f t="shared" si="9"/>
        <v>12</v>
      </c>
      <c r="CB25" s="290">
        <f t="shared" si="10"/>
        <v>23.076923076923077</v>
      </c>
      <c r="CC25" s="496">
        <f t="shared" si="11"/>
        <v>14</v>
      </c>
      <c r="CD25" s="500">
        <f t="shared" si="12"/>
        <v>26.923076923076923</v>
      </c>
      <c r="CE25" s="501">
        <f t="shared" si="13"/>
        <v>26</v>
      </c>
      <c r="CF25" s="500">
        <f t="shared" si="14"/>
        <v>50</v>
      </c>
    </row>
    <row r="26" spans="1:84" ht="12.75">
      <c r="A26" s="194">
        <v>54</v>
      </c>
      <c r="B26" s="28" t="s">
        <v>29</v>
      </c>
      <c r="C26" s="195" t="s">
        <v>1</v>
      </c>
      <c r="D26" s="120">
        <v>12</v>
      </c>
      <c r="E26" s="121">
        <v>11</v>
      </c>
      <c r="F26" s="121"/>
      <c r="G26" s="121"/>
      <c r="H26" s="122">
        <v>1</v>
      </c>
      <c r="I26" s="120">
        <v>5</v>
      </c>
      <c r="J26" s="121">
        <v>5</v>
      </c>
      <c r="K26" s="121"/>
      <c r="L26" s="196"/>
      <c r="M26" s="124"/>
      <c r="N26" s="120">
        <v>1</v>
      </c>
      <c r="O26" s="197">
        <v>1</v>
      </c>
      <c r="P26" s="11"/>
      <c r="Q26" s="198"/>
      <c r="R26" s="199">
        <v>17</v>
      </c>
      <c r="S26" s="126">
        <v>11</v>
      </c>
      <c r="T26" s="113"/>
      <c r="U26" s="113"/>
      <c r="V26" s="121">
        <v>11</v>
      </c>
      <c r="W26" s="121"/>
      <c r="X26" s="121"/>
      <c r="Y26" s="122"/>
      <c r="Z26" s="126">
        <v>5</v>
      </c>
      <c r="AA26" s="121">
        <v>4</v>
      </c>
      <c r="AB26" s="121"/>
      <c r="AC26" s="196">
        <v>1</v>
      </c>
      <c r="AD26" s="124"/>
      <c r="AE26" s="126">
        <v>1</v>
      </c>
      <c r="AF26" s="197">
        <v>1</v>
      </c>
      <c r="AG26" s="11"/>
      <c r="AH26" s="198"/>
      <c r="AI26" s="193">
        <f t="shared" si="0"/>
        <v>17</v>
      </c>
      <c r="AJ26" s="126">
        <v>11</v>
      </c>
      <c r="AK26" s="113"/>
      <c r="AL26" s="113"/>
      <c r="AM26" s="121">
        <v>11</v>
      </c>
      <c r="AN26" s="121"/>
      <c r="AO26" s="121"/>
      <c r="AP26" s="418">
        <f t="shared" si="1"/>
        <v>0</v>
      </c>
      <c r="AQ26" s="126">
        <v>5</v>
      </c>
      <c r="AR26" s="113"/>
      <c r="AS26" s="121">
        <v>4</v>
      </c>
      <c r="AT26" s="121"/>
      <c r="AU26" s="196"/>
      <c r="AV26" s="115">
        <f t="shared" si="2"/>
        <v>1</v>
      </c>
      <c r="AW26" s="126">
        <v>1</v>
      </c>
      <c r="AX26" s="113"/>
      <c r="AY26" s="197">
        <v>1</v>
      </c>
      <c r="AZ26" s="197"/>
      <c r="BA26" s="11"/>
      <c r="BB26" s="435">
        <f t="shared" si="3"/>
        <v>0</v>
      </c>
      <c r="BC26" s="193">
        <f t="shared" si="4"/>
        <v>16</v>
      </c>
      <c r="BD26" s="126">
        <v>11</v>
      </c>
      <c r="BE26" s="113"/>
      <c r="BF26" s="113">
        <v>10</v>
      </c>
      <c r="BG26" s="121"/>
      <c r="BH26" s="121"/>
      <c r="BI26" s="121">
        <v>1</v>
      </c>
      <c r="BJ26" s="418">
        <f t="shared" si="15"/>
        <v>0</v>
      </c>
      <c r="BK26" s="126">
        <v>4</v>
      </c>
      <c r="BL26" s="113"/>
      <c r="BM26" s="113">
        <v>4</v>
      </c>
      <c r="BN26" s="121"/>
      <c r="BO26" s="121"/>
      <c r="BP26" s="196"/>
      <c r="BQ26" s="418">
        <f t="shared" si="5"/>
        <v>0</v>
      </c>
      <c r="BR26" s="126">
        <v>1</v>
      </c>
      <c r="BS26" s="113"/>
      <c r="BT26" s="197">
        <v>1</v>
      </c>
      <c r="BU26" s="197"/>
      <c r="BV26" s="197"/>
      <c r="BW26" s="11"/>
      <c r="BX26" s="483">
        <f t="shared" si="6"/>
        <v>0</v>
      </c>
      <c r="BY26" s="383">
        <f t="shared" si="7"/>
        <v>1</v>
      </c>
      <c r="BZ26" s="242">
        <f t="shared" si="8"/>
        <v>18</v>
      </c>
      <c r="CA26" s="269">
        <f t="shared" si="9"/>
        <v>15</v>
      </c>
      <c r="CB26" s="290">
        <f t="shared" si="10"/>
        <v>83.33333333333333</v>
      </c>
      <c r="CC26" s="496">
        <f t="shared" si="11"/>
        <v>1</v>
      </c>
      <c r="CD26" s="500">
        <f t="shared" si="12"/>
        <v>5.555555555555555</v>
      </c>
      <c r="CE26" s="501">
        <f t="shared" si="13"/>
        <v>2</v>
      </c>
      <c r="CF26" s="500">
        <f t="shared" si="14"/>
        <v>11.11111111111111</v>
      </c>
    </row>
    <row r="27" spans="1:84" ht="12.75">
      <c r="A27" s="194">
        <v>65</v>
      </c>
      <c r="B27" s="28" t="s">
        <v>30</v>
      </c>
      <c r="C27" s="195" t="s">
        <v>2</v>
      </c>
      <c r="D27" s="120">
        <v>12</v>
      </c>
      <c r="E27" s="121">
        <v>10</v>
      </c>
      <c r="F27" s="121"/>
      <c r="G27" s="121">
        <v>2</v>
      </c>
      <c r="H27" s="122"/>
      <c r="I27" s="120">
        <v>6</v>
      </c>
      <c r="J27" s="121">
        <v>4</v>
      </c>
      <c r="K27" s="121"/>
      <c r="L27" s="196">
        <v>2</v>
      </c>
      <c r="M27" s="124"/>
      <c r="N27" s="120">
        <v>2</v>
      </c>
      <c r="O27" s="197">
        <v>2</v>
      </c>
      <c r="P27" s="11"/>
      <c r="Q27" s="198"/>
      <c r="R27" s="199">
        <v>20</v>
      </c>
      <c r="S27" s="126">
        <v>12</v>
      </c>
      <c r="T27" s="113"/>
      <c r="U27" s="113"/>
      <c r="V27" s="121">
        <v>9</v>
      </c>
      <c r="W27" s="121"/>
      <c r="X27" s="121">
        <v>2</v>
      </c>
      <c r="Y27" s="122">
        <v>1</v>
      </c>
      <c r="Z27" s="126">
        <v>6</v>
      </c>
      <c r="AA27" s="121">
        <v>3</v>
      </c>
      <c r="AB27" s="121"/>
      <c r="AC27" s="196">
        <v>1</v>
      </c>
      <c r="AD27" s="124">
        <v>2</v>
      </c>
      <c r="AE27" s="126">
        <v>2</v>
      </c>
      <c r="AF27" s="197">
        <v>1</v>
      </c>
      <c r="AG27" s="11">
        <v>1</v>
      </c>
      <c r="AH27" s="198"/>
      <c r="AI27" s="193">
        <f t="shared" si="0"/>
        <v>17</v>
      </c>
      <c r="AJ27" s="126">
        <v>11</v>
      </c>
      <c r="AK27" s="113"/>
      <c r="AL27" s="113"/>
      <c r="AM27" s="121">
        <v>9</v>
      </c>
      <c r="AN27" s="121">
        <v>1</v>
      </c>
      <c r="AO27" s="121">
        <v>1</v>
      </c>
      <c r="AP27" s="418">
        <f t="shared" si="1"/>
        <v>0</v>
      </c>
      <c r="AQ27" s="126">
        <v>4</v>
      </c>
      <c r="AR27" s="113"/>
      <c r="AS27" s="121">
        <v>3</v>
      </c>
      <c r="AT27" s="121"/>
      <c r="AU27" s="196"/>
      <c r="AV27" s="115">
        <f t="shared" si="2"/>
        <v>1</v>
      </c>
      <c r="AW27" s="126">
        <v>2</v>
      </c>
      <c r="AX27" s="113"/>
      <c r="AY27" s="197">
        <v>2</v>
      </c>
      <c r="AZ27" s="197"/>
      <c r="BA27" s="11"/>
      <c r="BB27" s="435">
        <f t="shared" si="3"/>
        <v>0</v>
      </c>
      <c r="BC27" s="193">
        <f t="shared" si="4"/>
        <v>16</v>
      </c>
      <c r="BD27" s="126">
        <v>11</v>
      </c>
      <c r="BE27" s="113"/>
      <c r="BF27" s="113">
        <v>6</v>
      </c>
      <c r="BG27" s="121">
        <v>2</v>
      </c>
      <c r="BH27" s="121"/>
      <c r="BI27" s="121">
        <v>3</v>
      </c>
      <c r="BJ27" s="418">
        <f t="shared" si="15"/>
        <v>0</v>
      </c>
      <c r="BK27" s="126">
        <v>3</v>
      </c>
      <c r="BL27" s="113"/>
      <c r="BM27" s="113">
        <v>2</v>
      </c>
      <c r="BN27" s="121"/>
      <c r="BO27" s="121"/>
      <c r="BP27" s="196">
        <v>1</v>
      </c>
      <c r="BQ27" s="418">
        <f t="shared" si="5"/>
        <v>0</v>
      </c>
      <c r="BR27" s="126">
        <v>2</v>
      </c>
      <c r="BS27" s="113"/>
      <c r="BT27" s="197">
        <v>1</v>
      </c>
      <c r="BU27" s="197">
        <v>1</v>
      </c>
      <c r="BV27" s="197"/>
      <c r="BW27" s="11"/>
      <c r="BX27" s="483">
        <f t="shared" si="6"/>
        <v>0</v>
      </c>
      <c r="BY27" s="383">
        <f t="shared" si="7"/>
        <v>7</v>
      </c>
      <c r="BZ27" s="242">
        <f t="shared" si="8"/>
        <v>20</v>
      </c>
      <c r="CA27" s="269">
        <f t="shared" si="9"/>
        <v>9</v>
      </c>
      <c r="CB27" s="290">
        <f t="shared" si="10"/>
        <v>45</v>
      </c>
      <c r="CC27" s="496">
        <f t="shared" si="11"/>
        <v>7</v>
      </c>
      <c r="CD27" s="500">
        <f t="shared" si="12"/>
        <v>35</v>
      </c>
      <c r="CE27" s="501">
        <f t="shared" si="13"/>
        <v>4</v>
      </c>
      <c r="CF27" s="500">
        <f t="shared" si="14"/>
        <v>20</v>
      </c>
    </row>
    <row r="28" spans="1:84" ht="12.75">
      <c r="A28" s="194">
        <v>55</v>
      </c>
      <c r="B28" s="28" t="s">
        <v>31</v>
      </c>
      <c r="C28" s="195" t="s">
        <v>1</v>
      </c>
      <c r="D28" s="120">
        <v>14</v>
      </c>
      <c r="E28" s="121">
        <v>13</v>
      </c>
      <c r="F28" s="121"/>
      <c r="G28" s="121"/>
      <c r="H28" s="122">
        <v>1</v>
      </c>
      <c r="I28" s="120">
        <v>5</v>
      </c>
      <c r="J28" s="121">
        <v>4</v>
      </c>
      <c r="K28" s="121"/>
      <c r="L28" s="196">
        <v>1</v>
      </c>
      <c r="M28" s="124"/>
      <c r="N28" s="120">
        <v>1</v>
      </c>
      <c r="O28" s="197">
        <v>1</v>
      </c>
      <c r="P28" s="11"/>
      <c r="Q28" s="198"/>
      <c r="R28" s="199">
        <v>19</v>
      </c>
      <c r="S28" s="126">
        <v>13</v>
      </c>
      <c r="T28" s="113"/>
      <c r="U28" s="113"/>
      <c r="V28" s="121">
        <v>13</v>
      </c>
      <c r="W28" s="121"/>
      <c r="X28" s="121"/>
      <c r="Y28" s="122"/>
      <c r="Z28" s="126">
        <v>5</v>
      </c>
      <c r="AA28" s="121">
        <v>5</v>
      </c>
      <c r="AB28" s="121"/>
      <c r="AC28" s="196"/>
      <c r="AD28" s="124"/>
      <c r="AE28" s="126">
        <v>1</v>
      </c>
      <c r="AF28" s="197">
        <v>1</v>
      </c>
      <c r="AG28" s="11"/>
      <c r="AH28" s="198"/>
      <c r="AI28" s="193">
        <f t="shared" si="0"/>
        <v>19</v>
      </c>
      <c r="AJ28" s="126">
        <v>13</v>
      </c>
      <c r="AK28" s="113"/>
      <c r="AL28" s="113"/>
      <c r="AM28" s="121">
        <v>13</v>
      </c>
      <c r="AN28" s="121"/>
      <c r="AO28" s="121"/>
      <c r="AP28" s="418">
        <f t="shared" si="1"/>
        <v>0</v>
      </c>
      <c r="AQ28" s="126">
        <v>5</v>
      </c>
      <c r="AR28" s="113"/>
      <c r="AS28" s="121">
        <v>5</v>
      </c>
      <c r="AT28" s="121"/>
      <c r="AU28" s="196"/>
      <c r="AV28" s="115">
        <f t="shared" si="2"/>
        <v>0</v>
      </c>
      <c r="AW28" s="126">
        <v>1</v>
      </c>
      <c r="AX28" s="113"/>
      <c r="AY28" s="197">
        <v>1</v>
      </c>
      <c r="AZ28" s="197"/>
      <c r="BA28" s="11"/>
      <c r="BB28" s="435">
        <f t="shared" si="3"/>
        <v>0</v>
      </c>
      <c r="BC28" s="193">
        <f t="shared" si="4"/>
        <v>19</v>
      </c>
      <c r="BD28" s="126">
        <v>13</v>
      </c>
      <c r="BE28" s="113"/>
      <c r="BF28" s="113">
        <v>13</v>
      </c>
      <c r="BG28" s="121"/>
      <c r="BH28" s="121"/>
      <c r="BI28" s="121"/>
      <c r="BJ28" s="418">
        <f t="shared" si="15"/>
        <v>0</v>
      </c>
      <c r="BK28" s="126">
        <v>5</v>
      </c>
      <c r="BL28" s="113"/>
      <c r="BM28" s="113">
        <v>4</v>
      </c>
      <c r="BN28" s="121">
        <v>1</v>
      </c>
      <c r="BO28" s="121"/>
      <c r="BP28" s="196"/>
      <c r="BQ28" s="418">
        <f t="shared" si="5"/>
        <v>0</v>
      </c>
      <c r="BR28" s="126">
        <v>1</v>
      </c>
      <c r="BS28" s="113"/>
      <c r="BT28" s="197">
        <v>1</v>
      </c>
      <c r="BU28" s="197"/>
      <c r="BV28" s="197"/>
      <c r="BW28" s="11"/>
      <c r="BX28" s="483">
        <f t="shared" si="6"/>
        <v>0</v>
      </c>
      <c r="BY28" s="383">
        <f t="shared" si="7"/>
        <v>1</v>
      </c>
      <c r="BZ28" s="242">
        <f t="shared" si="8"/>
        <v>20</v>
      </c>
      <c r="CA28" s="269">
        <f t="shared" si="9"/>
        <v>18</v>
      </c>
      <c r="CB28" s="290">
        <f t="shared" si="10"/>
        <v>90</v>
      </c>
      <c r="CC28" s="496">
        <f t="shared" si="11"/>
        <v>1</v>
      </c>
      <c r="CD28" s="500">
        <f t="shared" si="12"/>
        <v>5</v>
      </c>
      <c r="CE28" s="501">
        <f t="shared" si="13"/>
        <v>1</v>
      </c>
      <c r="CF28" s="500">
        <f t="shared" si="14"/>
        <v>5</v>
      </c>
    </row>
    <row r="29" spans="1:84" ht="12.75">
      <c r="A29" s="194">
        <v>66</v>
      </c>
      <c r="B29" s="28" t="s">
        <v>32</v>
      </c>
      <c r="C29" s="195" t="s">
        <v>2</v>
      </c>
      <c r="D29" s="120">
        <v>12</v>
      </c>
      <c r="E29" s="121">
        <v>11</v>
      </c>
      <c r="F29" s="121"/>
      <c r="G29" s="121"/>
      <c r="H29" s="122">
        <v>1</v>
      </c>
      <c r="I29" s="120">
        <v>6</v>
      </c>
      <c r="J29" s="121">
        <v>4</v>
      </c>
      <c r="K29" s="121"/>
      <c r="L29" s="196">
        <v>2</v>
      </c>
      <c r="M29" s="124"/>
      <c r="N29" s="120">
        <v>2</v>
      </c>
      <c r="O29" s="197"/>
      <c r="P29" s="11">
        <v>2</v>
      </c>
      <c r="Q29" s="198"/>
      <c r="R29" s="199">
        <v>19</v>
      </c>
      <c r="S29" s="126">
        <v>11</v>
      </c>
      <c r="T29" s="113"/>
      <c r="U29" s="113"/>
      <c r="V29" s="121">
        <v>11</v>
      </c>
      <c r="W29" s="121"/>
      <c r="X29" s="121"/>
      <c r="Y29" s="122"/>
      <c r="Z29" s="126">
        <v>6</v>
      </c>
      <c r="AA29" s="121">
        <v>5</v>
      </c>
      <c r="AB29" s="121"/>
      <c r="AC29" s="196"/>
      <c r="AD29" s="124">
        <v>1</v>
      </c>
      <c r="AE29" s="126">
        <v>2</v>
      </c>
      <c r="AF29" s="197">
        <v>2</v>
      </c>
      <c r="AG29" s="11"/>
      <c r="AH29" s="198"/>
      <c r="AI29" s="193">
        <f t="shared" si="0"/>
        <v>18</v>
      </c>
      <c r="AJ29" s="126">
        <v>11</v>
      </c>
      <c r="AK29" s="113"/>
      <c r="AL29" s="113"/>
      <c r="AM29" s="121">
        <v>11</v>
      </c>
      <c r="AN29" s="121"/>
      <c r="AO29" s="121"/>
      <c r="AP29" s="418">
        <f t="shared" si="1"/>
        <v>0</v>
      </c>
      <c r="AQ29" s="126">
        <v>5</v>
      </c>
      <c r="AR29" s="113"/>
      <c r="AS29" s="121">
        <v>5</v>
      </c>
      <c r="AT29" s="121"/>
      <c r="AU29" s="196"/>
      <c r="AV29" s="115">
        <f t="shared" si="2"/>
        <v>0</v>
      </c>
      <c r="AW29" s="126">
        <v>2</v>
      </c>
      <c r="AX29" s="113"/>
      <c r="AY29" s="197">
        <v>2</v>
      </c>
      <c r="AZ29" s="197"/>
      <c r="BA29" s="11"/>
      <c r="BB29" s="435">
        <f t="shared" si="3"/>
        <v>0</v>
      </c>
      <c r="BC29" s="193">
        <f t="shared" si="4"/>
        <v>18</v>
      </c>
      <c r="BD29" s="126">
        <v>11</v>
      </c>
      <c r="BE29" s="113"/>
      <c r="BF29" s="113">
        <v>10</v>
      </c>
      <c r="BG29" s="121"/>
      <c r="BH29" s="121">
        <v>1</v>
      </c>
      <c r="BI29" s="121"/>
      <c r="BJ29" s="418">
        <f t="shared" si="15"/>
        <v>0</v>
      </c>
      <c r="BK29" s="126">
        <v>5</v>
      </c>
      <c r="BL29" s="113"/>
      <c r="BM29" s="113">
        <v>4</v>
      </c>
      <c r="BN29" s="121">
        <v>1</v>
      </c>
      <c r="BO29" s="121"/>
      <c r="BP29" s="196"/>
      <c r="BQ29" s="418">
        <f t="shared" si="5"/>
        <v>0</v>
      </c>
      <c r="BR29" s="126">
        <v>2</v>
      </c>
      <c r="BS29" s="113"/>
      <c r="BT29" s="197"/>
      <c r="BU29" s="197">
        <v>2</v>
      </c>
      <c r="BV29" s="197"/>
      <c r="BW29" s="11"/>
      <c r="BX29" s="483">
        <f t="shared" si="6"/>
        <v>0</v>
      </c>
      <c r="BY29" s="383">
        <f t="shared" si="7"/>
        <v>4</v>
      </c>
      <c r="BZ29" s="242">
        <f t="shared" si="8"/>
        <v>20</v>
      </c>
      <c r="CA29" s="269">
        <f t="shared" si="9"/>
        <v>14</v>
      </c>
      <c r="CB29" s="290">
        <f t="shared" si="10"/>
        <v>70</v>
      </c>
      <c r="CC29" s="496">
        <f t="shared" si="11"/>
        <v>4</v>
      </c>
      <c r="CD29" s="500">
        <f t="shared" si="12"/>
        <v>20</v>
      </c>
      <c r="CE29" s="501">
        <f t="shared" si="13"/>
        <v>2</v>
      </c>
      <c r="CF29" s="500">
        <f t="shared" si="14"/>
        <v>10</v>
      </c>
    </row>
    <row r="30" spans="1:84" ht="12.75">
      <c r="A30" s="194">
        <v>89</v>
      </c>
      <c r="B30" s="28" t="s">
        <v>82</v>
      </c>
      <c r="C30" s="195" t="s">
        <v>1</v>
      </c>
      <c r="D30" s="120">
        <v>21</v>
      </c>
      <c r="E30" s="121">
        <v>20</v>
      </c>
      <c r="F30" s="121"/>
      <c r="G30" s="121"/>
      <c r="H30" s="122">
        <v>1</v>
      </c>
      <c r="I30" s="120">
        <v>7</v>
      </c>
      <c r="J30" s="121">
        <v>6</v>
      </c>
      <c r="K30" s="121"/>
      <c r="L30" s="196"/>
      <c r="M30" s="124">
        <v>1</v>
      </c>
      <c r="N30" s="120">
        <v>2</v>
      </c>
      <c r="O30" s="197">
        <v>2</v>
      </c>
      <c r="P30" s="11"/>
      <c r="Q30" s="198"/>
      <c r="R30" s="199">
        <v>28</v>
      </c>
      <c r="S30" s="126">
        <v>20</v>
      </c>
      <c r="T30" s="113"/>
      <c r="U30" s="113"/>
      <c r="V30" s="121">
        <v>17</v>
      </c>
      <c r="W30" s="121"/>
      <c r="X30" s="121">
        <v>1</v>
      </c>
      <c r="Y30" s="122">
        <v>2</v>
      </c>
      <c r="Z30" s="126">
        <v>6</v>
      </c>
      <c r="AA30" s="121">
        <v>5</v>
      </c>
      <c r="AB30" s="121"/>
      <c r="AC30" s="196">
        <v>1</v>
      </c>
      <c r="AD30" s="124"/>
      <c r="AE30" s="126">
        <v>2</v>
      </c>
      <c r="AF30" s="197">
        <v>2</v>
      </c>
      <c r="AG30" s="11"/>
      <c r="AH30" s="198"/>
      <c r="AI30" s="193">
        <f t="shared" si="0"/>
        <v>26</v>
      </c>
      <c r="AJ30" s="126">
        <v>18</v>
      </c>
      <c r="AK30" s="113"/>
      <c r="AL30" s="113"/>
      <c r="AM30" s="121">
        <v>17</v>
      </c>
      <c r="AN30" s="121"/>
      <c r="AO30" s="121">
        <v>1</v>
      </c>
      <c r="AP30" s="418">
        <f t="shared" si="1"/>
        <v>0</v>
      </c>
      <c r="AQ30" s="126">
        <v>6</v>
      </c>
      <c r="AR30" s="113"/>
      <c r="AS30" s="121">
        <v>4</v>
      </c>
      <c r="AT30" s="121">
        <v>1</v>
      </c>
      <c r="AU30" s="196">
        <v>1</v>
      </c>
      <c r="AV30" s="115">
        <f t="shared" si="2"/>
        <v>0</v>
      </c>
      <c r="AW30" s="126">
        <v>2</v>
      </c>
      <c r="AX30" s="113"/>
      <c r="AY30" s="197">
        <v>2</v>
      </c>
      <c r="AZ30" s="197"/>
      <c r="BA30" s="11"/>
      <c r="BB30" s="435">
        <f t="shared" si="3"/>
        <v>0</v>
      </c>
      <c r="BC30" s="193">
        <f t="shared" si="4"/>
        <v>26</v>
      </c>
      <c r="BD30" s="126">
        <v>18</v>
      </c>
      <c r="BE30" s="113"/>
      <c r="BF30" s="113">
        <v>12</v>
      </c>
      <c r="BG30" s="121"/>
      <c r="BH30" s="121"/>
      <c r="BI30" s="121">
        <v>5</v>
      </c>
      <c r="BJ30" s="418">
        <f t="shared" si="15"/>
        <v>1</v>
      </c>
      <c r="BK30" s="126">
        <v>6</v>
      </c>
      <c r="BL30" s="113"/>
      <c r="BM30" s="113">
        <v>3</v>
      </c>
      <c r="BN30" s="121">
        <v>1</v>
      </c>
      <c r="BO30" s="121"/>
      <c r="BP30" s="196">
        <v>1</v>
      </c>
      <c r="BQ30" s="418">
        <f t="shared" si="5"/>
        <v>1</v>
      </c>
      <c r="BR30" s="126">
        <v>2</v>
      </c>
      <c r="BS30" s="113"/>
      <c r="BT30" s="197">
        <v>2</v>
      </c>
      <c r="BU30" s="197"/>
      <c r="BV30" s="197"/>
      <c r="BW30" s="11"/>
      <c r="BX30" s="483">
        <f t="shared" si="6"/>
        <v>0</v>
      </c>
      <c r="BY30" s="383">
        <f t="shared" si="7"/>
        <v>7</v>
      </c>
      <c r="BZ30" s="242">
        <f t="shared" si="8"/>
        <v>30</v>
      </c>
      <c r="CA30" s="269">
        <f t="shared" si="9"/>
        <v>17</v>
      </c>
      <c r="CB30" s="290">
        <f t="shared" si="10"/>
        <v>56.666666666666664</v>
      </c>
      <c r="CC30" s="496">
        <f t="shared" si="11"/>
        <v>7</v>
      </c>
      <c r="CD30" s="500">
        <f t="shared" si="12"/>
        <v>23.333333333333332</v>
      </c>
      <c r="CE30" s="501">
        <f t="shared" si="13"/>
        <v>6</v>
      </c>
      <c r="CF30" s="500">
        <f t="shared" si="14"/>
        <v>20</v>
      </c>
    </row>
    <row r="31" spans="1:84" ht="12.75">
      <c r="A31" s="194">
        <v>88</v>
      </c>
      <c r="B31" s="28" t="s">
        <v>83</v>
      </c>
      <c r="C31" s="195" t="s">
        <v>1</v>
      </c>
      <c r="D31" s="120">
        <v>13</v>
      </c>
      <c r="E31" s="121">
        <v>12</v>
      </c>
      <c r="F31" s="121"/>
      <c r="G31" s="121">
        <v>1</v>
      </c>
      <c r="H31" s="122"/>
      <c r="I31" s="120">
        <v>6</v>
      </c>
      <c r="J31" s="121">
        <v>6</v>
      </c>
      <c r="K31" s="121"/>
      <c r="L31" s="196"/>
      <c r="M31" s="124"/>
      <c r="N31" s="120">
        <v>1</v>
      </c>
      <c r="O31" s="197">
        <v>1</v>
      </c>
      <c r="P31" s="11"/>
      <c r="Q31" s="198"/>
      <c r="R31" s="199">
        <v>20</v>
      </c>
      <c r="S31" s="126">
        <v>13</v>
      </c>
      <c r="T31" s="113"/>
      <c r="U31" s="113"/>
      <c r="V31" s="121">
        <v>13</v>
      </c>
      <c r="W31" s="121"/>
      <c r="X31" s="121"/>
      <c r="Y31" s="122"/>
      <c r="Z31" s="126">
        <v>6</v>
      </c>
      <c r="AA31" s="121">
        <v>6</v>
      </c>
      <c r="AB31" s="121"/>
      <c r="AC31" s="196"/>
      <c r="AD31" s="124"/>
      <c r="AE31" s="126">
        <v>1</v>
      </c>
      <c r="AF31" s="197">
        <v>1</v>
      </c>
      <c r="AG31" s="11"/>
      <c r="AH31" s="198"/>
      <c r="AI31" s="193">
        <f t="shared" si="0"/>
        <v>20</v>
      </c>
      <c r="AJ31" s="126">
        <v>13</v>
      </c>
      <c r="AK31" s="113"/>
      <c r="AL31" s="113"/>
      <c r="AM31" s="121">
        <v>13</v>
      </c>
      <c r="AN31" s="121"/>
      <c r="AO31" s="121"/>
      <c r="AP31" s="418">
        <f t="shared" si="1"/>
        <v>0</v>
      </c>
      <c r="AQ31" s="126">
        <v>6</v>
      </c>
      <c r="AR31" s="113"/>
      <c r="AS31" s="121">
        <v>4</v>
      </c>
      <c r="AT31" s="121"/>
      <c r="AU31" s="196">
        <v>2</v>
      </c>
      <c r="AV31" s="115">
        <f t="shared" si="2"/>
        <v>0</v>
      </c>
      <c r="AW31" s="126">
        <v>1</v>
      </c>
      <c r="AX31" s="113"/>
      <c r="AY31" s="197">
        <v>1</v>
      </c>
      <c r="AZ31" s="197"/>
      <c r="BA31" s="11"/>
      <c r="BB31" s="435">
        <f t="shared" si="3"/>
        <v>0</v>
      </c>
      <c r="BC31" s="193">
        <f t="shared" si="4"/>
        <v>20</v>
      </c>
      <c r="BD31" s="126">
        <v>13</v>
      </c>
      <c r="BE31" s="113"/>
      <c r="BF31" s="113">
        <v>11</v>
      </c>
      <c r="BG31" s="121">
        <v>1</v>
      </c>
      <c r="BH31" s="121"/>
      <c r="BI31" s="121">
        <v>1</v>
      </c>
      <c r="BJ31" s="418">
        <f t="shared" si="15"/>
        <v>0</v>
      </c>
      <c r="BK31" s="126">
        <v>6</v>
      </c>
      <c r="BL31" s="113"/>
      <c r="BM31" s="113">
        <v>4</v>
      </c>
      <c r="BN31" s="121">
        <v>2</v>
      </c>
      <c r="BO31" s="121"/>
      <c r="BP31" s="196"/>
      <c r="BQ31" s="418">
        <f t="shared" si="5"/>
        <v>0</v>
      </c>
      <c r="BR31" s="126">
        <v>1</v>
      </c>
      <c r="BS31" s="113"/>
      <c r="BT31" s="197">
        <v>1</v>
      </c>
      <c r="BU31" s="197"/>
      <c r="BV31" s="197"/>
      <c r="BW31" s="11"/>
      <c r="BX31" s="483">
        <f t="shared" si="6"/>
        <v>0</v>
      </c>
      <c r="BY31" s="383">
        <f t="shared" si="7"/>
        <v>4</v>
      </c>
      <c r="BZ31" s="242">
        <f t="shared" si="8"/>
        <v>20</v>
      </c>
      <c r="CA31" s="269">
        <f t="shared" si="9"/>
        <v>16</v>
      </c>
      <c r="CB31" s="290">
        <f t="shared" si="10"/>
        <v>80</v>
      </c>
      <c r="CC31" s="496">
        <f t="shared" si="11"/>
        <v>4</v>
      </c>
      <c r="CD31" s="500">
        <f t="shared" si="12"/>
        <v>20</v>
      </c>
      <c r="CE31" s="501">
        <f t="shared" si="13"/>
        <v>0</v>
      </c>
      <c r="CF31" s="500">
        <f t="shared" si="14"/>
        <v>0</v>
      </c>
    </row>
    <row r="32" spans="1:84" ht="12.75">
      <c r="A32" s="194">
        <v>15</v>
      </c>
      <c r="B32" s="28" t="s">
        <v>34</v>
      </c>
      <c r="C32" s="195" t="s">
        <v>1</v>
      </c>
      <c r="D32" s="120">
        <v>98</v>
      </c>
      <c r="E32" s="121">
        <v>89</v>
      </c>
      <c r="F32" s="121"/>
      <c r="G32" s="121">
        <v>1</v>
      </c>
      <c r="H32" s="122">
        <v>8</v>
      </c>
      <c r="I32" s="120">
        <v>19</v>
      </c>
      <c r="J32" s="121">
        <v>19</v>
      </c>
      <c r="K32" s="121"/>
      <c r="L32" s="196"/>
      <c r="M32" s="124"/>
      <c r="N32" s="120">
        <v>3</v>
      </c>
      <c r="O32" s="197">
        <v>2</v>
      </c>
      <c r="P32" s="11">
        <v>1</v>
      </c>
      <c r="Q32" s="198"/>
      <c r="R32" s="199">
        <v>112</v>
      </c>
      <c r="S32" s="126">
        <v>90</v>
      </c>
      <c r="T32" s="113"/>
      <c r="U32" s="113"/>
      <c r="V32" s="121">
        <v>89</v>
      </c>
      <c r="W32" s="121"/>
      <c r="X32" s="121"/>
      <c r="Y32" s="122">
        <v>1</v>
      </c>
      <c r="Z32" s="126">
        <v>19</v>
      </c>
      <c r="AA32" s="121">
        <v>18</v>
      </c>
      <c r="AB32" s="121"/>
      <c r="AC32" s="196"/>
      <c r="AD32" s="124">
        <v>1</v>
      </c>
      <c r="AE32" s="126">
        <v>3</v>
      </c>
      <c r="AF32" s="197">
        <v>3</v>
      </c>
      <c r="AG32" s="11"/>
      <c r="AH32" s="198"/>
      <c r="AI32" s="193">
        <f t="shared" si="0"/>
        <v>110</v>
      </c>
      <c r="AJ32" s="126">
        <v>89</v>
      </c>
      <c r="AK32" s="113"/>
      <c r="AL32" s="113"/>
      <c r="AM32" s="121">
        <v>86</v>
      </c>
      <c r="AN32" s="121">
        <v>1</v>
      </c>
      <c r="AO32" s="121"/>
      <c r="AP32" s="418">
        <f t="shared" si="1"/>
        <v>2</v>
      </c>
      <c r="AQ32" s="126">
        <v>18</v>
      </c>
      <c r="AR32" s="113"/>
      <c r="AS32" s="121">
        <v>17</v>
      </c>
      <c r="AT32" s="121"/>
      <c r="AU32" s="196">
        <v>1</v>
      </c>
      <c r="AV32" s="115">
        <f t="shared" si="2"/>
        <v>0</v>
      </c>
      <c r="AW32" s="126">
        <v>3</v>
      </c>
      <c r="AX32" s="113"/>
      <c r="AY32" s="197">
        <v>3</v>
      </c>
      <c r="AZ32" s="197"/>
      <c r="BA32" s="11"/>
      <c r="BB32" s="435">
        <f t="shared" si="3"/>
        <v>0</v>
      </c>
      <c r="BC32" s="193">
        <f t="shared" si="4"/>
        <v>108</v>
      </c>
      <c r="BD32" s="126">
        <v>87</v>
      </c>
      <c r="BE32" s="113"/>
      <c r="BF32" s="113"/>
      <c r="BG32" s="121">
        <v>84</v>
      </c>
      <c r="BH32" s="121">
        <v>1</v>
      </c>
      <c r="BI32" s="121">
        <v>2</v>
      </c>
      <c r="BJ32" s="418">
        <f t="shared" si="15"/>
        <v>0</v>
      </c>
      <c r="BK32" s="126">
        <v>18</v>
      </c>
      <c r="BL32" s="113"/>
      <c r="BM32" s="113"/>
      <c r="BN32" s="121">
        <v>17</v>
      </c>
      <c r="BO32" s="121"/>
      <c r="BP32" s="196">
        <v>1</v>
      </c>
      <c r="BQ32" s="418">
        <f t="shared" si="5"/>
        <v>0</v>
      </c>
      <c r="BR32" s="126">
        <v>3</v>
      </c>
      <c r="BS32" s="113"/>
      <c r="BT32" s="197"/>
      <c r="BU32" s="197">
        <v>2</v>
      </c>
      <c r="BV32" s="197"/>
      <c r="BW32" s="11">
        <v>1</v>
      </c>
      <c r="BX32" s="483">
        <f t="shared" si="6"/>
        <v>0</v>
      </c>
      <c r="BY32" s="383">
        <f t="shared" si="7"/>
        <v>108</v>
      </c>
      <c r="BZ32" s="242">
        <f t="shared" si="8"/>
        <v>120</v>
      </c>
      <c r="CA32" s="269">
        <f t="shared" si="9"/>
        <v>0</v>
      </c>
      <c r="CB32" s="290">
        <f t="shared" si="10"/>
        <v>0</v>
      </c>
      <c r="CC32" s="496">
        <f t="shared" si="11"/>
        <v>108</v>
      </c>
      <c r="CD32" s="500">
        <f t="shared" si="12"/>
        <v>90</v>
      </c>
      <c r="CE32" s="501">
        <f t="shared" si="13"/>
        <v>12</v>
      </c>
      <c r="CF32" s="500">
        <f t="shared" si="14"/>
        <v>10</v>
      </c>
    </row>
    <row r="33" spans="1:84" ht="12.75">
      <c r="A33" s="194">
        <v>8</v>
      </c>
      <c r="B33" s="28" t="s">
        <v>33</v>
      </c>
      <c r="C33" s="195" t="s">
        <v>2</v>
      </c>
      <c r="D33" s="120">
        <v>72</v>
      </c>
      <c r="E33" s="121">
        <v>63</v>
      </c>
      <c r="F33" s="121"/>
      <c r="G33" s="121">
        <v>4</v>
      </c>
      <c r="H33" s="122">
        <v>5</v>
      </c>
      <c r="I33" s="120">
        <v>38</v>
      </c>
      <c r="J33" s="121">
        <v>31</v>
      </c>
      <c r="K33" s="121"/>
      <c r="L33" s="196">
        <v>6</v>
      </c>
      <c r="M33" s="124">
        <v>1</v>
      </c>
      <c r="N33" s="120">
        <v>10</v>
      </c>
      <c r="O33" s="197">
        <v>10</v>
      </c>
      <c r="P33" s="11"/>
      <c r="Q33" s="198"/>
      <c r="R33" s="199">
        <v>114</v>
      </c>
      <c r="S33" s="126">
        <v>67</v>
      </c>
      <c r="T33" s="113"/>
      <c r="U33" s="113"/>
      <c r="V33" s="121">
        <v>63</v>
      </c>
      <c r="W33" s="121">
        <v>1</v>
      </c>
      <c r="X33" s="121">
        <v>1</v>
      </c>
      <c r="Y33" s="122">
        <v>2</v>
      </c>
      <c r="Z33" s="126">
        <v>37</v>
      </c>
      <c r="AA33" s="121">
        <v>35</v>
      </c>
      <c r="AB33" s="121"/>
      <c r="AC33" s="196">
        <v>2</v>
      </c>
      <c r="AD33" s="124"/>
      <c r="AE33" s="126">
        <v>10</v>
      </c>
      <c r="AF33" s="197">
        <v>10</v>
      </c>
      <c r="AG33" s="11"/>
      <c r="AH33" s="198"/>
      <c r="AI33" s="193">
        <f t="shared" si="0"/>
        <v>112</v>
      </c>
      <c r="AJ33" s="126">
        <v>65</v>
      </c>
      <c r="AK33" s="113">
        <v>1</v>
      </c>
      <c r="AL33" s="113"/>
      <c r="AM33" s="121">
        <v>61</v>
      </c>
      <c r="AN33" s="121">
        <v>1</v>
      </c>
      <c r="AO33" s="121">
        <v>2</v>
      </c>
      <c r="AP33" s="418">
        <f t="shared" si="1"/>
        <v>1</v>
      </c>
      <c r="AQ33" s="126">
        <v>37</v>
      </c>
      <c r="AR33" s="113"/>
      <c r="AS33" s="121">
        <v>34</v>
      </c>
      <c r="AT33" s="121">
        <v>2</v>
      </c>
      <c r="AU33" s="196"/>
      <c r="AV33" s="115">
        <f t="shared" si="2"/>
        <v>1</v>
      </c>
      <c r="AW33" s="126">
        <v>10</v>
      </c>
      <c r="AX33" s="113"/>
      <c r="AY33" s="197">
        <v>10</v>
      </c>
      <c r="AZ33" s="197"/>
      <c r="BA33" s="11"/>
      <c r="BB33" s="435">
        <f t="shared" si="3"/>
        <v>0</v>
      </c>
      <c r="BC33" s="193">
        <f t="shared" si="4"/>
        <v>111</v>
      </c>
      <c r="BD33" s="126">
        <v>65</v>
      </c>
      <c r="BE33" s="113"/>
      <c r="BF33" s="113">
        <v>1</v>
      </c>
      <c r="BG33" s="121">
        <v>56</v>
      </c>
      <c r="BH33" s="121">
        <v>1</v>
      </c>
      <c r="BI33" s="121">
        <v>3</v>
      </c>
      <c r="BJ33" s="418">
        <f t="shared" si="15"/>
        <v>4</v>
      </c>
      <c r="BK33" s="126">
        <v>36</v>
      </c>
      <c r="BL33" s="113"/>
      <c r="BM33" s="113"/>
      <c r="BN33" s="121">
        <v>31</v>
      </c>
      <c r="BO33" s="121"/>
      <c r="BP33" s="196">
        <v>4</v>
      </c>
      <c r="BQ33" s="418">
        <f t="shared" si="5"/>
        <v>1</v>
      </c>
      <c r="BR33" s="126">
        <v>10</v>
      </c>
      <c r="BS33" s="113"/>
      <c r="BT33" s="197"/>
      <c r="BU33" s="197">
        <v>9</v>
      </c>
      <c r="BV33" s="197"/>
      <c r="BW33" s="11">
        <v>1</v>
      </c>
      <c r="BX33" s="483">
        <f t="shared" si="6"/>
        <v>0</v>
      </c>
      <c r="BY33" s="383">
        <f t="shared" si="7"/>
        <v>105</v>
      </c>
      <c r="BZ33" s="242">
        <f t="shared" si="8"/>
        <v>120</v>
      </c>
      <c r="CA33" s="269">
        <f t="shared" si="9"/>
        <v>1</v>
      </c>
      <c r="CB33" s="290">
        <f t="shared" si="10"/>
        <v>0.8333333333333334</v>
      </c>
      <c r="CC33" s="496">
        <f t="shared" si="11"/>
        <v>105</v>
      </c>
      <c r="CD33" s="500">
        <f t="shared" si="12"/>
        <v>87.5</v>
      </c>
      <c r="CE33" s="501">
        <f t="shared" si="13"/>
        <v>14</v>
      </c>
      <c r="CF33" s="500">
        <f t="shared" si="14"/>
        <v>11.666666666666666</v>
      </c>
    </row>
    <row r="34" spans="1:84" ht="12.75">
      <c r="A34" s="194">
        <v>43</v>
      </c>
      <c r="B34" s="28" t="s">
        <v>36</v>
      </c>
      <c r="C34" s="195" t="s">
        <v>1</v>
      </c>
      <c r="D34" s="120">
        <v>12</v>
      </c>
      <c r="E34" s="121">
        <v>10</v>
      </c>
      <c r="F34" s="121"/>
      <c r="G34" s="121"/>
      <c r="H34" s="122">
        <v>2</v>
      </c>
      <c r="I34" s="120">
        <v>7</v>
      </c>
      <c r="J34" s="121">
        <v>7</v>
      </c>
      <c r="K34" s="121"/>
      <c r="L34" s="196"/>
      <c r="M34" s="124"/>
      <c r="N34" s="120">
        <v>1</v>
      </c>
      <c r="O34" s="197">
        <v>1</v>
      </c>
      <c r="P34" s="11"/>
      <c r="Q34" s="198"/>
      <c r="R34" s="199">
        <v>18</v>
      </c>
      <c r="S34" s="126">
        <v>10</v>
      </c>
      <c r="T34" s="113"/>
      <c r="U34" s="113"/>
      <c r="V34" s="121">
        <v>8</v>
      </c>
      <c r="W34" s="121">
        <v>1</v>
      </c>
      <c r="X34" s="121">
        <v>1</v>
      </c>
      <c r="Y34" s="122"/>
      <c r="Z34" s="126">
        <v>7</v>
      </c>
      <c r="AA34" s="121">
        <v>6</v>
      </c>
      <c r="AB34" s="121"/>
      <c r="AC34" s="196">
        <v>1</v>
      </c>
      <c r="AD34" s="124"/>
      <c r="AE34" s="126">
        <v>1</v>
      </c>
      <c r="AF34" s="197">
        <v>1</v>
      </c>
      <c r="AG34" s="11"/>
      <c r="AH34" s="198"/>
      <c r="AI34" s="193">
        <f t="shared" si="0"/>
        <v>18</v>
      </c>
      <c r="AJ34" s="126">
        <v>10</v>
      </c>
      <c r="AK34" s="113"/>
      <c r="AL34" s="113"/>
      <c r="AM34" s="121">
        <v>6</v>
      </c>
      <c r="AN34" s="121">
        <v>1</v>
      </c>
      <c r="AO34" s="121">
        <v>2</v>
      </c>
      <c r="AP34" s="418">
        <f t="shared" si="1"/>
        <v>1</v>
      </c>
      <c r="AQ34" s="126">
        <v>7</v>
      </c>
      <c r="AR34" s="113"/>
      <c r="AS34" s="121">
        <v>7</v>
      </c>
      <c r="AT34" s="121"/>
      <c r="AU34" s="196"/>
      <c r="AV34" s="115">
        <f t="shared" si="2"/>
        <v>0</v>
      </c>
      <c r="AW34" s="126">
        <v>1</v>
      </c>
      <c r="AX34" s="113"/>
      <c r="AY34" s="197"/>
      <c r="AZ34" s="197"/>
      <c r="BA34" s="11"/>
      <c r="BB34" s="435">
        <f t="shared" si="3"/>
        <v>1</v>
      </c>
      <c r="BC34" s="193">
        <f t="shared" si="4"/>
        <v>16</v>
      </c>
      <c r="BD34" s="126">
        <v>9</v>
      </c>
      <c r="BE34" s="113"/>
      <c r="BF34" s="113">
        <v>6</v>
      </c>
      <c r="BG34" s="121">
        <v>3</v>
      </c>
      <c r="BH34" s="121"/>
      <c r="BI34" s="121"/>
      <c r="BJ34" s="418">
        <f t="shared" si="15"/>
        <v>0</v>
      </c>
      <c r="BK34" s="126">
        <v>7</v>
      </c>
      <c r="BL34" s="113"/>
      <c r="BM34" s="113">
        <v>6</v>
      </c>
      <c r="BN34" s="121"/>
      <c r="BO34" s="121"/>
      <c r="BP34" s="196"/>
      <c r="BQ34" s="418">
        <f t="shared" si="5"/>
        <v>1</v>
      </c>
      <c r="BR34" s="126"/>
      <c r="BS34" s="113"/>
      <c r="BT34" s="197"/>
      <c r="BU34" s="197"/>
      <c r="BV34" s="197"/>
      <c r="BW34" s="11"/>
      <c r="BX34" s="483">
        <f t="shared" si="6"/>
        <v>0</v>
      </c>
      <c r="BY34" s="383">
        <f t="shared" si="7"/>
        <v>3</v>
      </c>
      <c r="BZ34" s="242">
        <f t="shared" si="8"/>
        <v>20</v>
      </c>
      <c r="CA34" s="269">
        <f t="shared" si="9"/>
        <v>12</v>
      </c>
      <c r="CB34" s="290">
        <f t="shared" si="10"/>
        <v>60</v>
      </c>
      <c r="CC34" s="496">
        <f t="shared" si="11"/>
        <v>3</v>
      </c>
      <c r="CD34" s="500">
        <f t="shared" si="12"/>
        <v>15</v>
      </c>
      <c r="CE34" s="501">
        <f t="shared" si="13"/>
        <v>5</v>
      </c>
      <c r="CF34" s="500">
        <f t="shared" si="14"/>
        <v>25</v>
      </c>
    </row>
    <row r="35" spans="1:84" ht="12.75">
      <c r="A35" s="194">
        <v>73</v>
      </c>
      <c r="B35" s="28" t="s">
        <v>35</v>
      </c>
      <c r="C35" s="195" t="s">
        <v>2</v>
      </c>
      <c r="D35" s="120">
        <v>12</v>
      </c>
      <c r="E35" s="121">
        <v>11</v>
      </c>
      <c r="F35" s="121"/>
      <c r="G35" s="121">
        <v>1</v>
      </c>
      <c r="H35" s="122"/>
      <c r="I35" s="120">
        <v>5</v>
      </c>
      <c r="J35" s="121">
        <v>3</v>
      </c>
      <c r="K35" s="121"/>
      <c r="L35" s="196">
        <v>2</v>
      </c>
      <c r="M35" s="124"/>
      <c r="N35" s="120">
        <v>3</v>
      </c>
      <c r="O35" s="197">
        <v>3</v>
      </c>
      <c r="P35" s="11"/>
      <c r="Q35" s="198"/>
      <c r="R35" s="199">
        <v>20</v>
      </c>
      <c r="S35" s="126">
        <v>12</v>
      </c>
      <c r="T35" s="113"/>
      <c r="U35" s="113"/>
      <c r="V35" s="121">
        <v>10</v>
      </c>
      <c r="W35" s="121"/>
      <c r="X35" s="121">
        <v>1</v>
      </c>
      <c r="Y35" s="122">
        <v>1</v>
      </c>
      <c r="Z35" s="126">
        <v>5</v>
      </c>
      <c r="AA35" s="121">
        <v>3</v>
      </c>
      <c r="AB35" s="121"/>
      <c r="AC35" s="196">
        <v>2</v>
      </c>
      <c r="AD35" s="124"/>
      <c r="AE35" s="126">
        <v>3</v>
      </c>
      <c r="AF35" s="197">
        <v>3</v>
      </c>
      <c r="AG35" s="11"/>
      <c r="AH35" s="198"/>
      <c r="AI35" s="193">
        <f t="shared" si="0"/>
        <v>19</v>
      </c>
      <c r="AJ35" s="126">
        <v>11</v>
      </c>
      <c r="AK35" s="113"/>
      <c r="AL35" s="113"/>
      <c r="AM35" s="121">
        <v>10</v>
      </c>
      <c r="AN35" s="121"/>
      <c r="AO35" s="121"/>
      <c r="AP35" s="418">
        <f t="shared" si="1"/>
        <v>1</v>
      </c>
      <c r="AQ35" s="126">
        <v>5</v>
      </c>
      <c r="AR35" s="113"/>
      <c r="AS35" s="121">
        <v>2</v>
      </c>
      <c r="AT35" s="121"/>
      <c r="AU35" s="196">
        <v>2</v>
      </c>
      <c r="AV35" s="115">
        <f t="shared" si="2"/>
        <v>1</v>
      </c>
      <c r="AW35" s="126">
        <v>3</v>
      </c>
      <c r="AX35" s="113"/>
      <c r="AY35" s="197">
        <v>3</v>
      </c>
      <c r="AZ35" s="197"/>
      <c r="BA35" s="11"/>
      <c r="BB35" s="435">
        <f t="shared" si="3"/>
        <v>0</v>
      </c>
      <c r="BC35" s="193">
        <f t="shared" si="4"/>
        <v>17</v>
      </c>
      <c r="BD35" s="126">
        <v>10</v>
      </c>
      <c r="BE35" s="113"/>
      <c r="BF35" s="113">
        <v>9</v>
      </c>
      <c r="BG35" s="121"/>
      <c r="BH35" s="121"/>
      <c r="BI35" s="121">
        <v>1</v>
      </c>
      <c r="BJ35" s="418">
        <f t="shared" si="15"/>
        <v>0</v>
      </c>
      <c r="BK35" s="126">
        <v>4</v>
      </c>
      <c r="BL35" s="113"/>
      <c r="BM35" s="113">
        <v>1</v>
      </c>
      <c r="BN35" s="121">
        <v>1</v>
      </c>
      <c r="BO35" s="121"/>
      <c r="BP35" s="196">
        <v>1</v>
      </c>
      <c r="BQ35" s="418">
        <f t="shared" si="5"/>
        <v>1</v>
      </c>
      <c r="BR35" s="126">
        <v>3</v>
      </c>
      <c r="BS35" s="113"/>
      <c r="BT35" s="197">
        <v>1</v>
      </c>
      <c r="BU35" s="197"/>
      <c r="BV35" s="197"/>
      <c r="BW35" s="11">
        <v>2</v>
      </c>
      <c r="BX35" s="483">
        <f t="shared" si="6"/>
        <v>0</v>
      </c>
      <c r="BY35" s="383">
        <f t="shared" si="7"/>
        <v>5</v>
      </c>
      <c r="BZ35" s="242">
        <f t="shared" si="8"/>
        <v>20</v>
      </c>
      <c r="CA35" s="269">
        <f t="shared" si="9"/>
        <v>11</v>
      </c>
      <c r="CB35" s="290">
        <f t="shared" si="10"/>
        <v>55</v>
      </c>
      <c r="CC35" s="496">
        <f t="shared" si="11"/>
        <v>5</v>
      </c>
      <c r="CD35" s="500">
        <f t="shared" si="12"/>
        <v>25</v>
      </c>
      <c r="CE35" s="501">
        <f t="shared" si="13"/>
        <v>4</v>
      </c>
      <c r="CF35" s="500">
        <f t="shared" si="14"/>
        <v>20</v>
      </c>
    </row>
    <row r="36" spans="1:84" ht="12.75">
      <c r="A36" s="194">
        <v>86</v>
      </c>
      <c r="B36" s="28" t="s">
        <v>84</v>
      </c>
      <c r="C36" s="195" t="s">
        <v>1</v>
      </c>
      <c r="D36" s="120">
        <v>36</v>
      </c>
      <c r="E36" s="121">
        <v>22</v>
      </c>
      <c r="F36" s="121"/>
      <c r="G36" s="121">
        <v>10</v>
      </c>
      <c r="H36" s="122">
        <v>4</v>
      </c>
      <c r="I36" s="120">
        <v>19</v>
      </c>
      <c r="J36" s="121">
        <v>4</v>
      </c>
      <c r="K36" s="121"/>
      <c r="L36" s="196">
        <v>14</v>
      </c>
      <c r="M36" s="124">
        <v>1</v>
      </c>
      <c r="N36" s="120">
        <v>5</v>
      </c>
      <c r="O36" s="197">
        <v>1</v>
      </c>
      <c r="P36" s="11">
        <v>3</v>
      </c>
      <c r="Q36" s="198">
        <v>1</v>
      </c>
      <c r="R36" s="199">
        <v>54</v>
      </c>
      <c r="S36" s="126">
        <v>32</v>
      </c>
      <c r="T36" s="113"/>
      <c r="U36" s="113"/>
      <c r="V36" s="121">
        <v>21</v>
      </c>
      <c r="W36" s="121"/>
      <c r="X36" s="121">
        <v>8</v>
      </c>
      <c r="Y36" s="122">
        <v>3</v>
      </c>
      <c r="Z36" s="126">
        <v>18</v>
      </c>
      <c r="AA36" s="121">
        <v>11</v>
      </c>
      <c r="AB36" s="121"/>
      <c r="AC36" s="196">
        <v>5</v>
      </c>
      <c r="AD36" s="124">
        <v>2</v>
      </c>
      <c r="AE36" s="126">
        <v>4</v>
      </c>
      <c r="AF36" s="197">
        <v>2</v>
      </c>
      <c r="AG36" s="11"/>
      <c r="AH36" s="198">
        <v>2</v>
      </c>
      <c r="AI36" s="193">
        <f t="shared" si="0"/>
        <v>47</v>
      </c>
      <c r="AJ36" s="126">
        <v>29</v>
      </c>
      <c r="AK36" s="113"/>
      <c r="AL36" s="113"/>
      <c r="AM36" s="121">
        <v>23</v>
      </c>
      <c r="AN36" s="121"/>
      <c r="AO36" s="121">
        <v>6</v>
      </c>
      <c r="AP36" s="418">
        <f t="shared" si="1"/>
        <v>0</v>
      </c>
      <c r="AQ36" s="126">
        <v>16</v>
      </c>
      <c r="AR36" s="113"/>
      <c r="AS36" s="121">
        <v>6</v>
      </c>
      <c r="AT36" s="121"/>
      <c r="AU36" s="196">
        <v>9</v>
      </c>
      <c r="AV36" s="115">
        <f t="shared" si="2"/>
        <v>1</v>
      </c>
      <c r="AW36" s="126">
        <v>2</v>
      </c>
      <c r="AX36" s="113"/>
      <c r="AY36" s="197"/>
      <c r="AZ36" s="197"/>
      <c r="BA36" s="11">
        <v>2</v>
      </c>
      <c r="BB36" s="435">
        <f t="shared" si="3"/>
        <v>0</v>
      </c>
      <c r="BC36" s="193">
        <f t="shared" si="4"/>
        <v>46</v>
      </c>
      <c r="BD36" s="126">
        <v>29</v>
      </c>
      <c r="BE36" s="113"/>
      <c r="BF36" s="113">
        <v>15</v>
      </c>
      <c r="BG36" s="121">
        <v>9</v>
      </c>
      <c r="BH36" s="121"/>
      <c r="BI36" s="121">
        <v>2</v>
      </c>
      <c r="BJ36" s="418">
        <f t="shared" si="15"/>
        <v>3</v>
      </c>
      <c r="BK36" s="126">
        <v>15</v>
      </c>
      <c r="BL36" s="113"/>
      <c r="BM36" s="113">
        <v>3</v>
      </c>
      <c r="BN36" s="121">
        <v>6</v>
      </c>
      <c r="BO36" s="121"/>
      <c r="BP36" s="196">
        <v>3</v>
      </c>
      <c r="BQ36" s="418">
        <f t="shared" si="5"/>
        <v>3</v>
      </c>
      <c r="BR36" s="126">
        <v>2</v>
      </c>
      <c r="BS36" s="113"/>
      <c r="BT36" s="197"/>
      <c r="BU36" s="197">
        <v>1</v>
      </c>
      <c r="BV36" s="197"/>
      <c r="BW36" s="11">
        <v>1</v>
      </c>
      <c r="BX36" s="483">
        <f t="shared" si="6"/>
        <v>0</v>
      </c>
      <c r="BY36" s="383">
        <f t="shared" si="7"/>
        <v>22</v>
      </c>
      <c r="BZ36" s="242">
        <f t="shared" si="8"/>
        <v>60</v>
      </c>
      <c r="CA36" s="269">
        <f t="shared" si="9"/>
        <v>18</v>
      </c>
      <c r="CB36" s="290">
        <f t="shared" si="10"/>
        <v>30</v>
      </c>
      <c r="CC36" s="496">
        <f t="shared" si="11"/>
        <v>22</v>
      </c>
      <c r="CD36" s="500">
        <f t="shared" si="12"/>
        <v>36.666666666666664</v>
      </c>
      <c r="CE36" s="501">
        <f t="shared" si="13"/>
        <v>20</v>
      </c>
      <c r="CF36" s="500">
        <f t="shared" si="14"/>
        <v>33.333333333333336</v>
      </c>
    </row>
    <row r="37" spans="1:84" ht="12.75">
      <c r="A37" s="194">
        <v>87</v>
      </c>
      <c r="B37" s="28" t="s">
        <v>85</v>
      </c>
      <c r="C37" s="195" t="s">
        <v>2</v>
      </c>
      <c r="D37" s="120">
        <v>36</v>
      </c>
      <c r="E37" s="121">
        <v>18</v>
      </c>
      <c r="F37" s="121"/>
      <c r="G37" s="121">
        <v>14</v>
      </c>
      <c r="H37" s="122">
        <v>4</v>
      </c>
      <c r="I37" s="120">
        <v>18</v>
      </c>
      <c r="J37" s="121">
        <v>6</v>
      </c>
      <c r="K37" s="121"/>
      <c r="L37" s="196">
        <v>12</v>
      </c>
      <c r="M37" s="124"/>
      <c r="N37" s="120">
        <v>6</v>
      </c>
      <c r="O37" s="197">
        <v>3</v>
      </c>
      <c r="P37" s="11">
        <v>3</v>
      </c>
      <c r="Q37" s="198"/>
      <c r="R37" s="199">
        <v>56</v>
      </c>
      <c r="S37" s="126">
        <v>32</v>
      </c>
      <c r="T37" s="113"/>
      <c r="U37" s="113"/>
      <c r="V37" s="121">
        <v>20</v>
      </c>
      <c r="W37" s="121"/>
      <c r="X37" s="121">
        <v>5</v>
      </c>
      <c r="Y37" s="122">
        <v>7</v>
      </c>
      <c r="Z37" s="126">
        <v>18</v>
      </c>
      <c r="AA37" s="121">
        <v>9</v>
      </c>
      <c r="AB37" s="121"/>
      <c r="AC37" s="196">
        <v>5</v>
      </c>
      <c r="AD37" s="124">
        <v>4</v>
      </c>
      <c r="AE37" s="126">
        <v>6</v>
      </c>
      <c r="AF37" s="197">
        <v>5</v>
      </c>
      <c r="AG37" s="11">
        <v>1</v>
      </c>
      <c r="AH37" s="198"/>
      <c r="AI37" s="193">
        <f t="shared" si="0"/>
        <v>45</v>
      </c>
      <c r="AJ37" s="126">
        <v>25</v>
      </c>
      <c r="AK37" s="113"/>
      <c r="AL37" s="113"/>
      <c r="AM37" s="121">
        <v>18</v>
      </c>
      <c r="AN37" s="121"/>
      <c r="AO37" s="121">
        <v>6</v>
      </c>
      <c r="AP37" s="418">
        <f t="shared" si="1"/>
        <v>1</v>
      </c>
      <c r="AQ37" s="126">
        <v>14</v>
      </c>
      <c r="AR37" s="113"/>
      <c r="AS37" s="121">
        <v>8</v>
      </c>
      <c r="AT37" s="121"/>
      <c r="AU37" s="196">
        <v>4</v>
      </c>
      <c r="AV37" s="115">
        <f t="shared" si="2"/>
        <v>2</v>
      </c>
      <c r="AW37" s="126">
        <v>6</v>
      </c>
      <c r="AX37" s="113"/>
      <c r="AY37" s="197">
        <v>4</v>
      </c>
      <c r="AZ37" s="197">
        <v>1</v>
      </c>
      <c r="BA37" s="11">
        <v>1</v>
      </c>
      <c r="BB37" s="435">
        <f>AW37-AY37-BA37-AZ37</f>
        <v>0</v>
      </c>
      <c r="BC37" s="193">
        <f t="shared" si="4"/>
        <v>42</v>
      </c>
      <c r="BD37" s="126">
        <v>24</v>
      </c>
      <c r="BE37" s="113"/>
      <c r="BF37" s="113">
        <v>8</v>
      </c>
      <c r="BG37" s="121">
        <v>10</v>
      </c>
      <c r="BH37" s="121"/>
      <c r="BI37" s="121">
        <v>5</v>
      </c>
      <c r="BJ37" s="418">
        <f t="shared" si="15"/>
        <v>1</v>
      </c>
      <c r="BK37" s="126">
        <v>12</v>
      </c>
      <c r="BL37" s="113"/>
      <c r="BM37" s="113">
        <v>3</v>
      </c>
      <c r="BN37" s="121">
        <v>4</v>
      </c>
      <c r="BO37" s="121"/>
      <c r="BP37" s="196">
        <v>2</v>
      </c>
      <c r="BQ37" s="418">
        <f t="shared" si="5"/>
        <v>3</v>
      </c>
      <c r="BR37" s="126">
        <v>6</v>
      </c>
      <c r="BS37" s="113"/>
      <c r="BT37" s="197">
        <v>3</v>
      </c>
      <c r="BU37" s="197">
        <v>1</v>
      </c>
      <c r="BV37" s="197"/>
      <c r="BW37" s="11">
        <v>1</v>
      </c>
      <c r="BX37" s="483">
        <f t="shared" si="6"/>
        <v>1</v>
      </c>
      <c r="BY37" s="383">
        <f t="shared" si="7"/>
        <v>23</v>
      </c>
      <c r="BZ37" s="242">
        <f t="shared" si="8"/>
        <v>60</v>
      </c>
      <c r="CA37" s="269">
        <f t="shared" si="9"/>
        <v>14</v>
      </c>
      <c r="CB37" s="290">
        <f t="shared" si="10"/>
        <v>23.333333333333332</v>
      </c>
      <c r="CC37" s="496">
        <f t="shared" si="11"/>
        <v>23</v>
      </c>
      <c r="CD37" s="500">
        <f t="shared" si="12"/>
        <v>38.333333333333336</v>
      </c>
      <c r="CE37" s="501">
        <f t="shared" si="13"/>
        <v>23</v>
      </c>
      <c r="CF37" s="500">
        <f t="shared" si="14"/>
        <v>38.333333333333336</v>
      </c>
    </row>
    <row r="38" spans="1:84" ht="12.75">
      <c r="A38" s="194">
        <v>20</v>
      </c>
      <c r="B38" s="28" t="s">
        <v>37</v>
      </c>
      <c r="C38" s="195" t="s">
        <v>1</v>
      </c>
      <c r="D38" s="120">
        <v>18</v>
      </c>
      <c r="E38" s="121">
        <v>17</v>
      </c>
      <c r="F38" s="121"/>
      <c r="G38" s="121">
        <v>1</v>
      </c>
      <c r="H38" s="122"/>
      <c r="I38" s="120">
        <v>8</v>
      </c>
      <c r="J38" s="121">
        <v>6</v>
      </c>
      <c r="K38" s="121"/>
      <c r="L38" s="196">
        <v>2</v>
      </c>
      <c r="M38" s="124"/>
      <c r="N38" s="120">
        <v>4</v>
      </c>
      <c r="O38" s="197">
        <v>4</v>
      </c>
      <c r="P38" s="11"/>
      <c r="Q38" s="198"/>
      <c r="R38" s="199">
        <v>30</v>
      </c>
      <c r="S38" s="126">
        <v>18</v>
      </c>
      <c r="T38" s="113"/>
      <c r="U38" s="113"/>
      <c r="V38" s="121">
        <v>17</v>
      </c>
      <c r="W38" s="121"/>
      <c r="X38" s="121"/>
      <c r="Y38" s="122">
        <v>1</v>
      </c>
      <c r="Z38" s="126">
        <v>8</v>
      </c>
      <c r="AA38" s="121">
        <v>5</v>
      </c>
      <c r="AB38" s="121"/>
      <c r="AC38" s="196">
        <v>1</v>
      </c>
      <c r="AD38" s="124">
        <v>2</v>
      </c>
      <c r="AE38" s="126">
        <v>4</v>
      </c>
      <c r="AF38" s="197">
        <v>2</v>
      </c>
      <c r="AG38" s="11">
        <v>2</v>
      </c>
      <c r="AH38" s="198"/>
      <c r="AI38" s="193">
        <f t="shared" si="0"/>
        <v>27</v>
      </c>
      <c r="AJ38" s="126">
        <v>17</v>
      </c>
      <c r="AK38" s="113"/>
      <c r="AL38" s="113"/>
      <c r="AM38" s="121">
        <v>16</v>
      </c>
      <c r="AN38" s="121"/>
      <c r="AO38" s="121"/>
      <c r="AP38" s="418">
        <f t="shared" si="1"/>
        <v>1</v>
      </c>
      <c r="AQ38" s="126">
        <v>6</v>
      </c>
      <c r="AR38" s="113"/>
      <c r="AS38" s="121">
        <v>5</v>
      </c>
      <c r="AT38" s="121"/>
      <c r="AU38" s="196">
        <v>1</v>
      </c>
      <c r="AV38" s="115">
        <f t="shared" si="2"/>
        <v>0</v>
      </c>
      <c r="AW38" s="126">
        <v>4</v>
      </c>
      <c r="AX38" s="113"/>
      <c r="AY38" s="197">
        <v>3</v>
      </c>
      <c r="AZ38" s="197"/>
      <c r="BA38" s="11"/>
      <c r="BB38" s="435">
        <f t="shared" si="3"/>
        <v>1</v>
      </c>
      <c r="BC38" s="193">
        <f t="shared" si="4"/>
        <v>25</v>
      </c>
      <c r="BD38" s="126">
        <v>16</v>
      </c>
      <c r="BE38" s="113"/>
      <c r="BF38" s="113">
        <v>10</v>
      </c>
      <c r="BG38" s="121"/>
      <c r="BH38" s="121"/>
      <c r="BI38" s="121">
        <v>5</v>
      </c>
      <c r="BJ38" s="418">
        <f t="shared" si="15"/>
        <v>1</v>
      </c>
      <c r="BK38" s="126">
        <v>5</v>
      </c>
      <c r="BL38" s="113"/>
      <c r="BM38" s="113">
        <v>3</v>
      </c>
      <c r="BN38" s="121"/>
      <c r="BO38" s="121"/>
      <c r="BP38" s="196">
        <v>2</v>
      </c>
      <c r="BQ38" s="418">
        <f t="shared" si="5"/>
        <v>0</v>
      </c>
      <c r="BR38" s="126">
        <v>3</v>
      </c>
      <c r="BS38" s="113"/>
      <c r="BT38" s="197">
        <v>2</v>
      </c>
      <c r="BU38" s="197"/>
      <c r="BV38" s="197"/>
      <c r="BW38" s="11">
        <v>1</v>
      </c>
      <c r="BX38" s="483">
        <f t="shared" si="6"/>
        <v>0</v>
      </c>
      <c r="BY38" s="383">
        <f t="shared" si="7"/>
        <v>8</v>
      </c>
      <c r="BZ38" s="242">
        <f t="shared" si="8"/>
        <v>30</v>
      </c>
      <c r="CA38" s="269">
        <f t="shared" si="9"/>
        <v>15</v>
      </c>
      <c r="CB38" s="290">
        <f t="shared" si="10"/>
        <v>50</v>
      </c>
      <c r="CC38" s="496">
        <f t="shared" si="11"/>
        <v>8</v>
      </c>
      <c r="CD38" s="500">
        <f t="shared" si="12"/>
        <v>26.666666666666668</v>
      </c>
      <c r="CE38" s="501">
        <f t="shared" si="13"/>
        <v>7</v>
      </c>
      <c r="CF38" s="500">
        <f t="shared" si="14"/>
        <v>23.333333333333332</v>
      </c>
    </row>
    <row r="39" spans="1:84" ht="12.75">
      <c r="A39" s="194">
        <v>37</v>
      </c>
      <c r="B39" s="28" t="s">
        <v>38</v>
      </c>
      <c r="C39" s="195" t="s">
        <v>2</v>
      </c>
      <c r="D39" s="120">
        <v>18</v>
      </c>
      <c r="E39" s="121">
        <v>15</v>
      </c>
      <c r="F39" s="121"/>
      <c r="G39" s="121">
        <v>3</v>
      </c>
      <c r="H39" s="122"/>
      <c r="I39" s="120">
        <v>6</v>
      </c>
      <c r="J39" s="121">
        <v>4</v>
      </c>
      <c r="K39" s="121"/>
      <c r="L39" s="196">
        <v>1</v>
      </c>
      <c r="M39" s="124">
        <v>1</v>
      </c>
      <c r="N39" s="120">
        <v>6</v>
      </c>
      <c r="O39" s="197">
        <v>2</v>
      </c>
      <c r="P39" s="11">
        <v>4</v>
      </c>
      <c r="Q39" s="198"/>
      <c r="R39" s="199">
        <v>29</v>
      </c>
      <c r="S39" s="126">
        <v>18</v>
      </c>
      <c r="T39" s="113"/>
      <c r="U39" s="113"/>
      <c r="V39" s="121">
        <v>9</v>
      </c>
      <c r="W39" s="121"/>
      <c r="X39" s="121">
        <v>3</v>
      </c>
      <c r="Y39" s="122">
        <v>6</v>
      </c>
      <c r="Z39" s="126">
        <v>5</v>
      </c>
      <c r="AA39" s="121">
        <v>3</v>
      </c>
      <c r="AB39" s="121"/>
      <c r="AC39" s="196">
        <v>2</v>
      </c>
      <c r="AD39" s="124"/>
      <c r="AE39" s="126">
        <v>6</v>
      </c>
      <c r="AF39" s="197">
        <v>2</v>
      </c>
      <c r="AG39" s="11">
        <v>4</v>
      </c>
      <c r="AH39" s="198"/>
      <c r="AI39" s="193">
        <f t="shared" si="0"/>
        <v>23</v>
      </c>
      <c r="AJ39" s="126">
        <v>12</v>
      </c>
      <c r="AK39" s="113">
        <v>1</v>
      </c>
      <c r="AL39" s="113"/>
      <c r="AM39" s="121">
        <v>9</v>
      </c>
      <c r="AN39" s="121"/>
      <c r="AO39" s="121">
        <v>1</v>
      </c>
      <c r="AP39" s="418">
        <f t="shared" si="1"/>
        <v>2</v>
      </c>
      <c r="AQ39" s="126">
        <v>5</v>
      </c>
      <c r="AR39" s="113"/>
      <c r="AS39" s="121">
        <v>3</v>
      </c>
      <c r="AT39" s="121"/>
      <c r="AU39" s="196">
        <v>1</v>
      </c>
      <c r="AV39" s="115">
        <f t="shared" si="2"/>
        <v>1</v>
      </c>
      <c r="AW39" s="126">
        <v>6</v>
      </c>
      <c r="AX39" s="113"/>
      <c r="AY39" s="197">
        <v>3</v>
      </c>
      <c r="AZ39" s="197"/>
      <c r="BA39" s="11">
        <v>1</v>
      </c>
      <c r="BB39" s="435">
        <f t="shared" si="3"/>
        <v>2</v>
      </c>
      <c r="BC39" s="193">
        <f t="shared" si="4"/>
        <v>19</v>
      </c>
      <c r="BD39" s="126">
        <v>11</v>
      </c>
      <c r="BE39" s="113"/>
      <c r="BF39" s="113">
        <v>6</v>
      </c>
      <c r="BG39" s="121"/>
      <c r="BH39" s="121"/>
      <c r="BI39" s="121">
        <v>3</v>
      </c>
      <c r="BJ39" s="418">
        <f t="shared" si="15"/>
        <v>2</v>
      </c>
      <c r="BK39" s="126">
        <v>4</v>
      </c>
      <c r="BL39" s="113"/>
      <c r="BM39" s="113">
        <v>2</v>
      </c>
      <c r="BN39" s="121">
        <v>1</v>
      </c>
      <c r="BO39" s="121"/>
      <c r="BP39" s="196">
        <v>1</v>
      </c>
      <c r="BQ39" s="418">
        <f t="shared" si="5"/>
        <v>0</v>
      </c>
      <c r="BR39" s="126">
        <v>4</v>
      </c>
      <c r="BS39" s="113"/>
      <c r="BT39" s="197"/>
      <c r="BU39" s="197">
        <v>2</v>
      </c>
      <c r="BV39" s="197"/>
      <c r="BW39" s="11">
        <v>1</v>
      </c>
      <c r="BX39" s="483">
        <f t="shared" si="6"/>
        <v>1</v>
      </c>
      <c r="BY39" s="383">
        <f t="shared" si="7"/>
        <v>8</v>
      </c>
      <c r="BZ39" s="242">
        <f t="shared" si="8"/>
        <v>30</v>
      </c>
      <c r="CA39" s="269">
        <f t="shared" si="9"/>
        <v>8</v>
      </c>
      <c r="CB39" s="290">
        <f t="shared" si="10"/>
        <v>26.666666666666668</v>
      </c>
      <c r="CC39" s="496">
        <f t="shared" si="11"/>
        <v>8</v>
      </c>
      <c r="CD39" s="500">
        <f t="shared" si="12"/>
        <v>26.666666666666668</v>
      </c>
      <c r="CE39" s="501">
        <f t="shared" si="13"/>
        <v>14</v>
      </c>
      <c r="CF39" s="500">
        <f t="shared" si="14"/>
        <v>46.666666666666664</v>
      </c>
    </row>
    <row r="40" spans="1:84" ht="12.75">
      <c r="A40" s="194">
        <v>75</v>
      </c>
      <c r="B40" s="28" t="s">
        <v>39</v>
      </c>
      <c r="C40" s="195" t="s">
        <v>3</v>
      </c>
      <c r="D40" s="120">
        <v>35</v>
      </c>
      <c r="E40" s="121">
        <v>31</v>
      </c>
      <c r="F40" s="121"/>
      <c r="G40" s="121">
        <v>1</v>
      </c>
      <c r="H40" s="122">
        <v>3</v>
      </c>
      <c r="I40" s="120">
        <v>18</v>
      </c>
      <c r="J40" s="121">
        <v>18</v>
      </c>
      <c r="K40" s="121"/>
      <c r="L40" s="196"/>
      <c r="M40" s="124"/>
      <c r="N40" s="120">
        <v>6</v>
      </c>
      <c r="O40" s="197">
        <v>6</v>
      </c>
      <c r="P40" s="11"/>
      <c r="Q40" s="198"/>
      <c r="R40" s="199">
        <v>56</v>
      </c>
      <c r="S40" s="126">
        <v>32</v>
      </c>
      <c r="T40" s="113"/>
      <c r="U40" s="113"/>
      <c r="V40" s="121">
        <v>29</v>
      </c>
      <c r="W40" s="121"/>
      <c r="X40" s="121"/>
      <c r="Y40" s="122">
        <v>3</v>
      </c>
      <c r="Z40" s="126">
        <v>18</v>
      </c>
      <c r="AA40" s="121">
        <v>18</v>
      </c>
      <c r="AB40" s="121"/>
      <c r="AC40" s="196"/>
      <c r="AD40" s="124"/>
      <c r="AE40" s="126">
        <v>6</v>
      </c>
      <c r="AF40" s="197">
        <v>5</v>
      </c>
      <c r="AG40" s="11"/>
      <c r="AH40" s="198">
        <v>1</v>
      </c>
      <c r="AI40" s="193">
        <f t="shared" si="0"/>
        <v>52</v>
      </c>
      <c r="AJ40" s="126">
        <v>29</v>
      </c>
      <c r="AK40" s="113">
        <v>1</v>
      </c>
      <c r="AL40" s="113"/>
      <c r="AM40" s="121">
        <v>28</v>
      </c>
      <c r="AN40" s="121">
        <v>1</v>
      </c>
      <c r="AO40" s="121"/>
      <c r="AP40" s="418">
        <f t="shared" si="1"/>
        <v>0</v>
      </c>
      <c r="AQ40" s="126">
        <v>18</v>
      </c>
      <c r="AR40" s="113"/>
      <c r="AS40" s="121">
        <v>17</v>
      </c>
      <c r="AT40" s="121"/>
      <c r="AU40" s="196">
        <v>1</v>
      </c>
      <c r="AV40" s="115">
        <f t="shared" si="2"/>
        <v>0</v>
      </c>
      <c r="AW40" s="126">
        <v>5</v>
      </c>
      <c r="AX40" s="113">
        <v>1</v>
      </c>
      <c r="AY40" s="197">
        <v>4</v>
      </c>
      <c r="AZ40" s="197"/>
      <c r="BA40" s="11">
        <v>1</v>
      </c>
      <c r="BB40" s="435">
        <f t="shared" si="3"/>
        <v>0</v>
      </c>
      <c r="BC40" s="193">
        <f>AJ40+AK40-AL40-AP40+AQ40-AV40+AW40-BB40+AR40+AX40</f>
        <v>54</v>
      </c>
      <c r="BD40" s="126">
        <v>30</v>
      </c>
      <c r="BE40" s="113"/>
      <c r="BF40" s="113">
        <v>27</v>
      </c>
      <c r="BG40" s="121">
        <v>1</v>
      </c>
      <c r="BH40" s="121"/>
      <c r="BI40" s="121">
        <v>1</v>
      </c>
      <c r="BJ40" s="418">
        <f t="shared" si="15"/>
        <v>1</v>
      </c>
      <c r="BK40" s="126">
        <v>18</v>
      </c>
      <c r="BL40" s="113"/>
      <c r="BM40" s="113">
        <v>16</v>
      </c>
      <c r="BN40" s="121">
        <v>1</v>
      </c>
      <c r="BO40" s="121"/>
      <c r="BP40" s="196"/>
      <c r="BQ40" s="418">
        <f t="shared" si="5"/>
        <v>1</v>
      </c>
      <c r="BR40" s="126">
        <v>6</v>
      </c>
      <c r="BS40" s="113"/>
      <c r="BT40" s="197">
        <v>4</v>
      </c>
      <c r="BU40" s="197">
        <v>1</v>
      </c>
      <c r="BV40" s="197"/>
      <c r="BW40" s="11"/>
      <c r="BX40" s="483">
        <f t="shared" si="6"/>
        <v>1</v>
      </c>
      <c r="BY40" s="383">
        <f t="shared" si="7"/>
        <v>4</v>
      </c>
      <c r="BZ40" s="242">
        <f t="shared" si="8"/>
        <v>59</v>
      </c>
      <c r="CA40" s="269">
        <f t="shared" si="9"/>
        <v>47</v>
      </c>
      <c r="CB40" s="290">
        <f t="shared" si="10"/>
        <v>79.66101694915254</v>
      </c>
      <c r="CC40" s="496">
        <f t="shared" si="11"/>
        <v>4</v>
      </c>
      <c r="CD40" s="500">
        <f t="shared" si="12"/>
        <v>6.779661016949152</v>
      </c>
      <c r="CE40" s="501">
        <f t="shared" si="13"/>
        <v>8</v>
      </c>
      <c r="CF40" s="500">
        <f t="shared" si="14"/>
        <v>13.559322033898304</v>
      </c>
    </row>
    <row r="41" spans="1:84" ht="12.75">
      <c r="A41" s="194">
        <v>22</v>
      </c>
      <c r="B41" s="28" t="s">
        <v>40</v>
      </c>
      <c r="C41" s="195" t="s">
        <v>3</v>
      </c>
      <c r="D41" s="120">
        <v>48</v>
      </c>
      <c r="E41" s="121">
        <v>34</v>
      </c>
      <c r="F41" s="121">
        <v>1</v>
      </c>
      <c r="G41" s="121">
        <v>10</v>
      </c>
      <c r="H41" s="122">
        <v>3</v>
      </c>
      <c r="I41" s="120">
        <v>20</v>
      </c>
      <c r="J41" s="121">
        <v>13</v>
      </c>
      <c r="K41" s="121"/>
      <c r="L41" s="196">
        <v>5</v>
      </c>
      <c r="M41" s="124">
        <v>2</v>
      </c>
      <c r="N41" s="120">
        <v>2</v>
      </c>
      <c r="O41" s="197">
        <v>1</v>
      </c>
      <c r="P41" s="11">
        <v>1</v>
      </c>
      <c r="Q41" s="198"/>
      <c r="R41" s="199">
        <v>65</v>
      </c>
      <c r="S41" s="126">
        <v>45</v>
      </c>
      <c r="T41" s="113"/>
      <c r="U41" s="113"/>
      <c r="V41" s="121">
        <v>26</v>
      </c>
      <c r="W41" s="121"/>
      <c r="X41" s="121">
        <v>18</v>
      </c>
      <c r="Y41" s="122">
        <v>1</v>
      </c>
      <c r="Z41" s="126">
        <v>18</v>
      </c>
      <c r="AA41" s="121">
        <v>10</v>
      </c>
      <c r="AB41" s="121">
        <v>7</v>
      </c>
      <c r="AC41" s="196"/>
      <c r="AD41" s="124">
        <v>1</v>
      </c>
      <c r="AE41" s="126">
        <v>2</v>
      </c>
      <c r="AF41" s="197">
        <v>1</v>
      </c>
      <c r="AG41" s="11">
        <v>1</v>
      </c>
      <c r="AH41" s="198"/>
      <c r="AI41" s="193">
        <f t="shared" si="0"/>
        <v>63</v>
      </c>
      <c r="AJ41" s="126">
        <v>44</v>
      </c>
      <c r="AK41" s="113"/>
      <c r="AL41" s="113"/>
      <c r="AM41" s="121">
        <v>34</v>
      </c>
      <c r="AN41" s="121"/>
      <c r="AO41" s="121">
        <v>9</v>
      </c>
      <c r="AP41" s="418">
        <f t="shared" si="1"/>
        <v>1</v>
      </c>
      <c r="AQ41" s="126">
        <v>17</v>
      </c>
      <c r="AR41" s="113"/>
      <c r="AS41" s="121">
        <v>11</v>
      </c>
      <c r="AT41" s="121"/>
      <c r="AU41" s="196">
        <v>4</v>
      </c>
      <c r="AV41" s="115">
        <f t="shared" si="2"/>
        <v>2</v>
      </c>
      <c r="AW41" s="126">
        <v>2</v>
      </c>
      <c r="AX41" s="113"/>
      <c r="AY41" s="197"/>
      <c r="AZ41" s="197"/>
      <c r="BA41" s="11">
        <v>2</v>
      </c>
      <c r="BB41" s="435">
        <f t="shared" si="3"/>
        <v>0</v>
      </c>
      <c r="BC41" s="193">
        <f t="shared" si="4"/>
        <v>60</v>
      </c>
      <c r="BD41" s="126">
        <v>43</v>
      </c>
      <c r="BE41" s="113"/>
      <c r="BF41" s="113">
        <v>1</v>
      </c>
      <c r="BG41" s="113">
        <v>25</v>
      </c>
      <c r="BH41" s="121"/>
      <c r="BI41" s="121">
        <v>14</v>
      </c>
      <c r="BJ41" s="418">
        <f t="shared" si="15"/>
        <v>3</v>
      </c>
      <c r="BK41" s="126">
        <v>15</v>
      </c>
      <c r="BL41" s="113"/>
      <c r="BM41" s="113"/>
      <c r="BN41" s="113">
        <v>14</v>
      </c>
      <c r="BO41" s="121"/>
      <c r="BP41" s="196">
        <v>1</v>
      </c>
      <c r="BQ41" s="418">
        <f t="shared" si="5"/>
        <v>0</v>
      </c>
      <c r="BR41" s="126">
        <v>2</v>
      </c>
      <c r="BS41" s="113"/>
      <c r="BT41" s="197"/>
      <c r="BU41" s="197"/>
      <c r="BV41" s="197"/>
      <c r="BW41" s="11">
        <v>2</v>
      </c>
      <c r="BX41" s="483">
        <f t="shared" si="6"/>
        <v>0</v>
      </c>
      <c r="BY41" s="383">
        <f t="shared" si="7"/>
        <v>56</v>
      </c>
      <c r="BZ41" s="242">
        <f t="shared" si="8"/>
        <v>70</v>
      </c>
      <c r="CA41" s="269">
        <f t="shared" si="9"/>
        <v>1</v>
      </c>
      <c r="CB41" s="290">
        <f t="shared" si="10"/>
        <v>1.4285714285714286</v>
      </c>
      <c r="CC41" s="496">
        <f t="shared" si="11"/>
        <v>56</v>
      </c>
      <c r="CD41" s="500">
        <f t="shared" si="12"/>
        <v>80</v>
      </c>
      <c r="CE41" s="501">
        <f t="shared" si="13"/>
        <v>13</v>
      </c>
      <c r="CF41" s="500">
        <f t="shared" si="14"/>
        <v>18.571428571428573</v>
      </c>
    </row>
    <row r="42" spans="1:84" ht="12.75">
      <c r="A42" s="194">
        <v>79</v>
      </c>
      <c r="B42" s="28" t="s">
        <v>41</v>
      </c>
      <c r="C42" s="195" t="s">
        <v>3</v>
      </c>
      <c r="D42" s="120">
        <v>29</v>
      </c>
      <c r="E42" s="121">
        <v>25</v>
      </c>
      <c r="F42" s="121"/>
      <c r="G42" s="121">
        <v>1</v>
      </c>
      <c r="H42" s="122">
        <v>3</v>
      </c>
      <c r="I42" s="120">
        <v>9</v>
      </c>
      <c r="J42" s="121">
        <v>8</v>
      </c>
      <c r="K42" s="121"/>
      <c r="L42" s="196"/>
      <c r="M42" s="124">
        <v>1</v>
      </c>
      <c r="N42" s="120">
        <v>2</v>
      </c>
      <c r="O42" s="197">
        <v>1</v>
      </c>
      <c r="P42" s="11"/>
      <c r="Q42" s="198">
        <v>1</v>
      </c>
      <c r="R42" s="199">
        <v>35</v>
      </c>
      <c r="S42" s="126">
        <v>26</v>
      </c>
      <c r="T42" s="113"/>
      <c r="U42" s="113"/>
      <c r="V42" s="121">
        <v>25</v>
      </c>
      <c r="W42" s="121"/>
      <c r="X42" s="121"/>
      <c r="Y42" s="122">
        <v>1</v>
      </c>
      <c r="Z42" s="126">
        <v>8</v>
      </c>
      <c r="AA42" s="121">
        <v>7</v>
      </c>
      <c r="AB42" s="121"/>
      <c r="AC42" s="196"/>
      <c r="AD42" s="124">
        <v>1</v>
      </c>
      <c r="AE42" s="126">
        <v>1</v>
      </c>
      <c r="AF42" s="197">
        <v>1</v>
      </c>
      <c r="AG42" s="11"/>
      <c r="AH42" s="198"/>
      <c r="AI42" s="193">
        <f t="shared" si="0"/>
        <v>33</v>
      </c>
      <c r="AJ42" s="126">
        <v>25</v>
      </c>
      <c r="AK42" s="113"/>
      <c r="AL42" s="113"/>
      <c r="AM42" s="121">
        <v>20</v>
      </c>
      <c r="AN42" s="121"/>
      <c r="AO42" s="121">
        <v>4</v>
      </c>
      <c r="AP42" s="418">
        <f t="shared" si="1"/>
        <v>1</v>
      </c>
      <c r="AQ42" s="126">
        <v>7</v>
      </c>
      <c r="AR42" s="113"/>
      <c r="AS42" s="121">
        <v>5</v>
      </c>
      <c r="AT42" s="121"/>
      <c r="AU42" s="196">
        <v>2</v>
      </c>
      <c r="AV42" s="115">
        <f t="shared" si="2"/>
        <v>0</v>
      </c>
      <c r="AW42" s="126">
        <v>1</v>
      </c>
      <c r="AX42" s="113"/>
      <c r="AY42" s="197">
        <v>1</v>
      </c>
      <c r="AZ42" s="197"/>
      <c r="BA42" s="11"/>
      <c r="BB42" s="435">
        <f t="shared" si="3"/>
        <v>0</v>
      </c>
      <c r="BC42" s="193">
        <f t="shared" si="4"/>
        <v>32</v>
      </c>
      <c r="BD42" s="126">
        <v>24</v>
      </c>
      <c r="BE42" s="113"/>
      <c r="BF42" s="113">
        <v>1</v>
      </c>
      <c r="BG42" s="121">
        <v>10</v>
      </c>
      <c r="BH42" s="121"/>
      <c r="BI42" s="121">
        <v>10</v>
      </c>
      <c r="BJ42" s="418">
        <f t="shared" si="15"/>
        <v>3</v>
      </c>
      <c r="BK42" s="126">
        <v>7</v>
      </c>
      <c r="BL42" s="113"/>
      <c r="BM42" s="113"/>
      <c r="BN42" s="121">
        <v>6</v>
      </c>
      <c r="BO42" s="121"/>
      <c r="BP42" s="196">
        <v>1</v>
      </c>
      <c r="BQ42" s="418">
        <f t="shared" si="5"/>
        <v>0</v>
      </c>
      <c r="BR42" s="126">
        <v>1</v>
      </c>
      <c r="BS42" s="113"/>
      <c r="BT42" s="197"/>
      <c r="BU42" s="197"/>
      <c r="BV42" s="197"/>
      <c r="BW42" s="11">
        <v>1</v>
      </c>
      <c r="BX42" s="483">
        <f t="shared" si="6"/>
        <v>0</v>
      </c>
      <c r="BY42" s="383">
        <f t="shared" si="7"/>
        <v>28</v>
      </c>
      <c r="BZ42" s="242">
        <f t="shared" si="8"/>
        <v>40</v>
      </c>
      <c r="CA42" s="269">
        <f t="shared" si="9"/>
        <v>1</v>
      </c>
      <c r="CB42" s="290">
        <f t="shared" si="10"/>
        <v>2.5</v>
      </c>
      <c r="CC42" s="496">
        <f t="shared" si="11"/>
        <v>28</v>
      </c>
      <c r="CD42" s="500">
        <f t="shared" si="12"/>
        <v>70</v>
      </c>
      <c r="CE42" s="501">
        <f t="shared" si="13"/>
        <v>11</v>
      </c>
      <c r="CF42" s="500">
        <f t="shared" si="14"/>
        <v>27.5</v>
      </c>
    </row>
    <row r="43" spans="1:84" ht="12.75">
      <c r="A43" s="194">
        <v>93</v>
      </c>
      <c r="B43" s="28" t="s">
        <v>113</v>
      </c>
      <c r="C43" s="195" t="s">
        <v>3</v>
      </c>
      <c r="D43" s="120">
        <v>25</v>
      </c>
      <c r="E43" s="121">
        <v>20</v>
      </c>
      <c r="F43" s="121"/>
      <c r="G43" s="121"/>
      <c r="H43" s="122">
        <v>5</v>
      </c>
      <c r="I43" s="120">
        <v>4</v>
      </c>
      <c r="J43" s="121">
        <v>4</v>
      </c>
      <c r="K43" s="121"/>
      <c r="L43" s="196"/>
      <c r="M43" s="124"/>
      <c r="N43" s="120">
        <v>1</v>
      </c>
      <c r="O43" s="197">
        <v>1</v>
      </c>
      <c r="P43" s="11"/>
      <c r="Q43" s="198"/>
      <c r="R43" s="199">
        <v>25</v>
      </c>
      <c r="S43" s="126">
        <v>20</v>
      </c>
      <c r="T43" s="113"/>
      <c r="U43" s="113"/>
      <c r="V43" s="121">
        <v>19</v>
      </c>
      <c r="W43" s="121"/>
      <c r="X43" s="121">
        <v>1</v>
      </c>
      <c r="Y43" s="122"/>
      <c r="Z43" s="126">
        <v>4</v>
      </c>
      <c r="AA43" s="121">
        <v>3</v>
      </c>
      <c r="AB43" s="121"/>
      <c r="AC43" s="196">
        <v>1</v>
      </c>
      <c r="AD43" s="124"/>
      <c r="AE43" s="126">
        <v>1</v>
      </c>
      <c r="AF43" s="197">
        <v>1</v>
      </c>
      <c r="AG43" s="11"/>
      <c r="AH43" s="198"/>
      <c r="AI43" s="193">
        <f t="shared" si="0"/>
        <v>25</v>
      </c>
      <c r="AJ43" s="126">
        <v>20</v>
      </c>
      <c r="AK43" s="113"/>
      <c r="AL43" s="113"/>
      <c r="AM43" s="121">
        <v>16</v>
      </c>
      <c r="AN43" s="121"/>
      <c r="AO43" s="121">
        <v>4</v>
      </c>
      <c r="AP43" s="418">
        <f t="shared" si="1"/>
        <v>0</v>
      </c>
      <c r="AQ43" s="126">
        <v>4</v>
      </c>
      <c r="AR43" s="113"/>
      <c r="AS43" s="121">
        <v>2</v>
      </c>
      <c r="AT43" s="121"/>
      <c r="AU43" s="196">
        <v>2</v>
      </c>
      <c r="AV43" s="115">
        <f t="shared" si="2"/>
        <v>0</v>
      </c>
      <c r="AW43" s="126">
        <v>1</v>
      </c>
      <c r="AX43" s="113"/>
      <c r="AY43" s="197">
        <v>1</v>
      </c>
      <c r="AZ43" s="197"/>
      <c r="BA43" s="11"/>
      <c r="BB43" s="435">
        <f t="shared" si="3"/>
        <v>0</v>
      </c>
      <c r="BC43" s="193">
        <f t="shared" si="4"/>
        <v>25</v>
      </c>
      <c r="BD43" s="126">
        <v>20</v>
      </c>
      <c r="BE43" s="113"/>
      <c r="BF43" s="113">
        <v>16</v>
      </c>
      <c r="BG43" s="121">
        <v>2</v>
      </c>
      <c r="BH43" s="121">
        <v>1</v>
      </c>
      <c r="BI43" s="121">
        <v>1</v>
      </c>
      <c r="BJ43" s="418">
        <f t="shared" si="15"/>
        <v>0</v>
      </c>
      <c r="BK43" s="126">
        <v>4</v>
      </c>
      <c r="BL43" s="113"/>
      <c r="BM43" s="113">
        <v>1</v>
      </c>
      <c r="BN43" s="121">
        <v>2</v>
      </c>
      <c r="BO43" s="121"/>
      <c r="BP43" s="196"/>
      <c r="BQ43" s="418">
        <f t="shared" si="5"/>
        <v>1</v>
      </c>
      <c r="BR43" s="126">
        <v>1</v>
      </c>
      <c r="BS43" s="113"/>
      <c r="BT43" s="197">
        <v>1</v>
      </c>
      <c r="BU43" s="197"/>
      <c r="BV43" s="197"/>
      <c r="BW43" s="11"/>
      <c r="BX43" s="483">
        <f t="shared" si="6"/>
        <v>0</v>
      </c>
      <c r="BY43" s="383">
        <f t="shared" si="7"/>
        <v>6</v>
      </c>
      <c r="BZ43" s="242">
        <f t="shared" si="8"/>
        <v>30</v>
      </c>
      <c r="CA43" s="269">
        <f t="shared" si="9"/>
        <v>18</v>
      </c>
      <c r="CB43" s="290">
        <f t="shared" si="10"/>
        <v>60</v>
      </c>
      <c r="CC43" s="496">
        <f t="shared" si="11"/>
        <v>6</v>
      </c>
      <c r="CD43" s="500">
        <f t="shared" si="12"/>
        <v>20</v>
      </c>
      <c r="CE43" s="501">
        <f t="shared" si="13"/>
        <v>6</v>
      </c>
      <c r="CF43" s="500">
        <f t="shared" si="14"/>
        <v>20</v>
      </c>
    </row>
    <row r="44" spans="1:84" ht="12.75">
      <c r="A44" s="194">
        <v>13</v>
      </c>
      <c r="B44" s="28" t="s">
        <v>42</v>
      </c>
      <c r="C44" s="195" t="s">
        <v>3</v>
      </c>
      <c r="D44" s="120">
        <v>42</v>
      </c>
      <c r="E44" s="121">
        <v>34</v>
      </c>
      <c r="F44" s="121"/>
      <c r="G44" s="121">
        <v>4</v>
      </c>
      <c r="H44" s="122">
        <v>4</v>
      </c>
      <c r="I44" s="120">
        <v>16</v>
      </c>
      <c r="J44" s="121">
        <v>13</v>
      </c>
      <c r="K44" s="121"/>
      <c r="L44" s="196">
        <v>2</v>
      </c>
      <c r="M44" s="124">
        <v>1</v>
      </c>
      <c r="N44" s="120">
        <v>2</v>
      </c>
      <c r="O44" s="197">
        <v>1</v>
      </c>
      <c r="P44" s="11">
        <v>1</v>
      </c>
      <c r="Q44" s="198"/>
      <c r="R44" s="199">
        <v>55</v>
      </c>
      <c r="S44" s="126">
        <v>38</v>
      </c>
      <c r="T44" s="113"/>
      <c r="U44" s="113"/>
      <c r="V44" s="121">
        <v>38</v>
      </c>
      <c r="W44" s="121"/>
      <c r="X44" s="121"/>
      <c r="Y44" s="122"/>
      <c r="Z44" s="126">
        <v>15</v>
      </c>
      <c r="AA44" s="121">
        <v>15</v>
      </c>
      <c r="AB44" s="121"/>
      <c r="AC44" s="196"/>
      <c r="AD44" s="124"/>
      <c r="AE44" s="126">
        <v>2</v>
      </c>
      <c r="AF44" s="197">
        <v>2</v>
      </c>
      <c r="AG44" s="11"/>
      <c r="AH44" s="198"/>
      <c r="AI44" s="193">
        <f t="shared" si="0"/>
        <v>55</v>
      </c>
      <c r="AJ44" s="126">
        <v>38</v>
      </c>
      <c r="AK44" s="113"/>
      <c r="AL44" s="113"/>
      <c r="AM44" s="121">
        <v>35</v>
      </c>
      <c r="AN44" s="121"/>
      <c r="AO44" s="121">
        <v>2</v>
      </c>
      <c r="AP44" s="418">
        <f t="shared" si="1"/>
        <v>1</v>
      </c>
      <c r="AQ44" s="126">
        <v>15</v>
      </c>
      <c r="AR44" s="113"/>
      <c r="AS44" s="121">
        <v>15</v>
      </c>
      <c r="AT44" s="121"/>
      <c r="AU44" s="196"/>
      <c r="AV44" s="115">
        <f t="shared" si="2"/>
        <v>0</v>
      </c>
      <c r="AW44" s="126">
        <v>2</v>
      </c>
      <c r="AX44" s="113"/>
      <c r="AY44" s="197">
        <v>2</v>
      </c>
      <c r="AZ44" s="197"/>
      <c r="BA44" s="11"/>
      <c r="BB44" s="435">
        <f t="shared" si="3"/>
        <v>0</v>
      </c>
      <c r="BC44" s="193">
        <f t="shared" si="4"/>
        <v>54</v>
      </c>
      <c r="BD44" s="126">
        <v>37</v>
      </c>
      <c r="BE44" s="113"/>
      <c r="BF44" s="113"/>
      <c r="BG44" s="121">
        <v>37</v>
      </c>
      <c r="BH44" s="121"/>
      <c r="BI44" s="121"/>
      <c r="BJ44" s="418">
        <f t="shared" si="15"/>
        <v>0</v>
      </c>
      <c r="BK44" s="126">
        <v>15</v>
      </c>
      <c r="BL44" s="113"/>
      <c r="BM44" s="113"/>
      <c r="BN44" s="121">
        <v>15</v>
      </c>
      <c r="BO44" s="121"/>
      <c r="BP44" s="196"/>
      <c r="BQ44" s="418">
        <f t="shared" si="5"/>
        <v>0</v>
      </c>
      <c r="BR44" s="126">
        <v>2</v>
      </c>
      <c r="BS44" s="113"/>
      <c r="BT44" s="197"/>
      <c r="BU44" s="197">
        <v>2</v>
      </c>
      <c r="BV44" s="197"/>
      <c r="BW44" s="11"/>
      <c r="BX44" s="483">
        <f t="shared" si="6"/>
        <v>0</v>
      </c>
      <c r="BY44" s="383">
        <f t="shared" si="7"/>
        <v>54</v>
      </c>
      <c r="BZ44" s="242">
        <f t="shared" si="8"/>
        <v>60</v>
      </c>
      <c r="CA44" s="269">
        <f t="shared" si="9"/>
        <v>0</v>
      </c>
      <c r="CB44" s="290">
        <f t="shared" si="10"/>
        <v>0</v>
      </c>
      <c r="CC44" s="496">
        <f t="shared" si="11"/>
        <v>54</v>
      </c>
      <c r="CD44" s="500">
        <f t="shared" si="12"/>
        <v>90</v>
      </c>
      <c r="CE44" s="501">
        <f t="shared" si="13"/>
        <v>6</v>
      </c>
      <c r="CF44" s="500">
        <f t="shared" si="14"/>
        <v>10</v>
      </c>
    </row>
    <row r="45" spans="1:84" ht="12.75">
      <c r="A45" s="194">
        <v>29</v>
      </c>
      <c r="B45" s="28" t="s">
        <v>43</v>
      </c>
      <c r="C45" s="195" t="s">
        <v>2</v>
      </c>
      <c r="D45" s="120">
        <v>24</v>
      </c>
      <c r="E45" s="121">
        <v>15</v>
      </c>
      <c r="F45" s="121"/>
      <c r="G45" s="121">
        <v>5</v>
      </c>
      <c r="H45" s="122">
        <v>4</v>
      </c>
      <c r="I45" s="120">
        <v>13</v>
      </c>
      <c r="J45" s="121">
        <v>8</v>
      </c>
      <c r="K45" s="121"/>
      <c r="L45" s="196">
        <v>3</v>
      </c>
      <c r="M45" s="124">
        <v>2</v>
      </c>
      <c r="N45" s="120">
        <v>3</v>
      </c>
      <c r="O45" s="197">
        <v>2</v>
      </c>
      <c r="P45" s="11">
        <v>1</v>
      </c>
      <c r="Q45" s="198"/>
      <c r="R45" s="199">
        <v>34</v>
      </c>
      <c r="S45" s="126">
        <v>20</v>
      </c>
      <c r="T45" s="113"/>
      <c r="U45" s="113"/>
      <c r="V45" s="121">
        <v>12</v>
      </c>
      <c r="W45" s="121"/>
      <c r="X45" s="121">
        <v>4</v>
      </c>
      <c r="Y45" s="122">
        <v>4</v>
      </c>
      <c r="Z45" s="126">
        <v>11</v>
      </c>
      <c r="AA45" s="121">
        <v>6</v>
      </c>
      <c r="AB45" s="121"/>
      <c r="AC45" s="196">
        <v>2</v>
      </c>
      <c r="AD45" s="124">
        <v>3</v>
      </c>
      <c r="AE45" s="126">
        <v>3</v>
      </c>
      <c r="AF45" s="197">
        <v>1</v>
      </c>
      <c r="AG45" s="11">
        <v>1</v>
      </c>
      <c r="AH45" s="198">
        <v>1</v>
      </c>
      <c r="AI45" s="193">
        <f t="shared" si="0"/>
        <v>26</v>
      </c>
      <c r="AJ45" s="126">
        <v>16</v>
      </c>
      <c r="AK45" s="113">
        <v>1</v>
      </c>
      <c r="AL45" s="113"/>
      <c r="AM45" s="121">
        <v>13</v>
      </c>
      <c r="AN45" s="121"/>
      <c r="AO45" s="121">
        <v>3</v>
      </c>
      <c r="AP45" s="418">
        <f t="shared" si="1"/>
        <v>0</v>
      </c>
      <c r="AQ45" s="126">
        <v>8</v>
      </c>
      <c r="AR45" s="113"/>
      <c r="AS45" s="121">
        <v>5</v>
      </c>
      <c r="AT45" s="121"/>
      <c r="AU45" s="196">
        <v>3</v>
      </c>
      <c r="AV45" s="115">
        <f t="shared" si="2"/>
        <v>0</v>
      </c>
      <c r="AW45" s="126">
        <v>2</v>
      </c>
      <c r="AX45" s="113"/>
      <c r="AY45" s="197">
        <v>2</v>
      </c>
      <c r="AZ45" s="197"/>
      <c r="BA45" s="11"/>
      <c r="BB45" s="435">
        <f t="shared" si="3"/>
        <v>0</v>
      </c>
      <c r="BC45" s="193">
        <f t="shared" si="4"/>
        <v>27</v>
      </c>
      <c r="BD45" s="126">
        <v>17</v>
      </c>
      <c r="BE45" s="113"/>
      <c r="BF45" s="113">
        <v>7</v>
      </c>
      <c r="BG45" s="121">
        <v>7</v>
      </c>
      <c r="BH45" s="121"/>
      <c r="BI45" s="121">
        <v>3</v>
      </c>
      <c r="BJ45" s="418">
        <f t="shared" si="15"/>
        <v>0</v>
      </c>
      <c r="BK45" s="126">
        <v>8</v>
      </c>
      <c r="BL45" s="113"/>
      <c r="BM45" s="113"/>
      <c r="BN45" s="121">
        <v>4</v>
      </c>
      <c r="BO45" s="121"/>
      <c r="BP45" s="196">
        <v>4</v>
      </c>
      <c r="BQ45" s="418">
        <f t="shared" si="5"/>
        <v>0</v>
      </c>
      <c r="BR45" s="126">
        <v>2</v>
      </c>
      <c r="BS45" s="113"/>
      <c r="BT45" s="197"/>
      <c r="BU45" s="197"/>
      <c r="BV45" s="197"/>
      <c r="BW45" s="11">
        <v>2</v>
      </c>
      <c r="BX45" s="483">
        <f t="shared" si="6"/>
        <v>0</v>
      </c>
      <c r="BY45" s="383">
        <f t="shared" si="7"/>
        <v>20</v>
      </c>
      <c r="BZ45" s="242">
        <f t="shared" si="8"/>
        <v>40</v>
      </c>
      <c r="CA45" s="269">
        <f t="shared" si="9"/>
        <v>7</v>
      </c>
      <c r="CB45" s="290">
        <f t="shared" si="10"/>
        <v>17.5</v>
      </c>
      <c r="CC45" s="496">
        <f t="shared" si="11"/>
        <v>20</v>
      </c>
      <c r="CD45" s="500">
        <f t="shared" si="12"/>
        <v>50</v>
      </c>
      <c r="CE45" s="501">
        <f t="shared" si="13"/>
        <v>13</v>
      </c>
      <c r="CF45" s="500">
        <f t="shared" si="14"/>
        <v>32.5</v>
      </c>
    </row>
    <row r="46" spans="1:84" ht="12.75">
      <c r="A46" s="194">
        <v>62</v>
      </c>
      <c r="B46" s="28" t="s">
        <v>45</v>
      </c>
      <c r="C46" s="195" t="s">
        <v>3</v>
      </c>
      <c r="D46" s="120">
        <v>18</v>
      </c>
      <c r="E46" s="121">
        <v>11</v>
      </c>
      <c r="F46" s="121"/>
      <c r="G46" s="121">
        <v>1</v>
      </c>
      <c r="H46" s="122">
        <v>6</v>
      </c>
      <c r="I46" s="120">
        <v>9</v>
      </c>
      <c r="J46" s="121">
        <v>4</v>
      </c>
      <c r="K46" s="121"/>
      <c r="L46" s="196">
        <v>4</v>
      </c>
      <c r="M46" s="124">
        <v>1</v>
      </c>
      <c r="N46" s="120">
        <v>2</v>
      </c>
      <c r="O46" s="197"/>
      <c r="P46" s="11"/>
      <c r="Q46" s="198">
        <v>2</v>
      </c>
      <c r="R46" s="199">
        <v>20</v>
      </c>
      <c r="S46" s="126">
        <v>12</v>
      </c>
      <c r="T46" s="113"/>
      <c r="U46" s="113"/>
      <c r="V46" s="121">
        <v>10</v>
      </c>
      <c r="W46" s="121"/>
      <c r="X46" s="121"/>
      <c r="Y46" s="122">
        <v>2</v>
      </c>
      <c r="Z46" s="126">
        <v>8</v>
      </c>
      <c r="AA46" s="121">
        <v>4</v>
      </c>
      <c r="AB46" s="121"/>
      <c r="AC46" s="196"/>
      <c r="AD46" s="124">
        <v>4</v>
      </c>
      <c r="AE46" s="126"/>
      <c r="AF46" s="197"/>
      <c r="AG46" s="11"/>
      <c r="AH46" s="198"/>
      <c r="AI46" s="193">
        <f t="shared" si="0"/>
        <v>14</v>
      </c>
      <c r="AJ46" s="126">
        <v>10</v>
      </c>
      <c r="AK46" s="113"/>
      <c r="AL46" s="113"/>
      <c r="AM46" s="121">
        <v>9</v>
      </c>
      <c r="AN46" s="121"/>
      <c r="AO46" s="121">
        <v>1</v>
      </c>
      <c r="AP46" s="418">
        <f t="shared" si="1"/>
        <v>0</v>
      </c>
      <c r="AQ46" s="126">
        <v>4</v>
      </c>
      <c r="AR46" s="113"/>
      <c r="AS46" s="121">
        <v>4</v>
      </c>
      <c r="AT46" s="121"/>
      <c r="AU46" s="196"/>
      <c r="AV46" s="115">
        <f t="shared" si="2"/>
        <v>0</v>
      </c>
      <c r="AW46" s="126"/>
      <c r="AX46" s="113"/>
      <c r="AY46" s="197"/>
      <c r="AZ46" s="197"/>
      <c r="BA46" s="11"/>
      <c r="BB46" s="435">
        <f t="shared" si="3"/>
        <v>0</v>
      </c>
      <c r="BC46" s="193">
        <f t="shared" si="4"/>
        <v>14</v>
      </c>
      <c r="BD46" s="126">
        <v>10</v>
      </c>
      <c r="BE46" s="113"/>
      <c r="BF46" s="113">
        <v>2</v>
      </c>
      <c r="BG46" s="121"/>
      <c r="BH46" s="121"/>
      <c r="BI46" s="121">
        <v>7</v>
      </c>
      <c r="BJ46" s="418">
        <f t="shared" si="15"/>
        <v>1</v>
      </c>
      <c r="BK46" s="126">
        <v>4</v>
      </c>
      <c r="BL46" s="113"/>
      <c r="BM46" s="113"/>
      <c r="BN46" s="121"/>
      <c r="BO46" s="121"/>
      <c r="BP46" s="196">
        <v>2</v>
      </c>
      <c r="BQ46" s="418">
        <f t="shared" si="5"/>
        <v>2</v>
      </c>
      <c r="BR46" s="126"/>
      <c r="BS46" s="113"/>
      <c r="BT46" s="197"/>
      <c r="BU46" s="197"/>
      <c r="BV46" s="197"/>
      <c r="BW46" s="11"/>
      <c r="BX46" s="483">
        <f t="shared" si="6"/>
        <v>0</v>
      </c>
      <c r="BY46" s="383">
        <f t="shared" si="7"/>
        <v>9</v>
      </c>
      <c r="BZ46" s="242">
        <f t="shared" si="8"/>
        <v>29</v>
      </c>
      <c r="CA46" s="269">
        <f t="shared" si="9"/>
        <v>2</v>
      </c>
      <c r="CB46" s="290">
        <f t="shared" si="10"/>
        <v>6.896551724137931</v>
      </c>
      <c r="CC46" s="496">
        <f t="shared" si="11"/>
        <v>9</v>
      </c>
      <c r="CD46" s="500">
        <f t="shared" si="12"/>
        <v>31.03448275862069</v>
      </c>
      <c r="CE46" s="501">
        <f t="shared" si="13"/>
        <v>18</v>
      </c>
      <c r="CF46" s="500">
        <f t="shared" si="14"/>
        <v>62.06896551724138</v>
      </c>
    </row>
    <row r="47" spans="1:84" ht="12.75">
      <c r="A47" s="194">
        <v>47</v>
      </c>
      <c r="B47" s="28" t="s">
        <v>46</v>
      </c>
      <c r="C47" s="195" t="s">
        <v>2</v>
      </c>
      <c r="D47" s="120">
        <v>21</v>
      </c>
      <c r="E47" s="121">
        <v>9</v>
      </c>
      <c r="F47" s="121"/>
      <c r="G47" s="121">
        <v>8</v>
      </c>
      <c r="H47" s="122">
        <v>4</v>
      </c>
      <c r="I47" s="120">
        <v>8</v>
      </c>
      <c r="J47" s="121">
        <v>3</v>
      </c>
      <c r="K47" s="121"/>
      <c r="L47" s="196">
        <v>3</v>
      </c>
      <c r="M47" s="124">
        <v>2</v>
      </c>
      <c r="N47" s="120">
        <v>4</v>
      </c>
      <c r="O47" s="197">
        <v>2</v>
      </c>
      <c r="P47" s="11">
        <v>2</v>
      </c>
      <c r="Q47" s="198"/>
      <c r="R47" s="199">
        <v>27</v>
      </c>
      <c r="S47" s="126">
        <v>17</v>
      </c>
      <c r="T47" s="113"/>
      <c r="U47" s="113">
        <v>1</v>
      </c>
      <c r="V47" s="121">
        <v>5</v>
      </c>
      <c r="W47" s="121"/>
      <c r="X47" s="121">
        <v>7</v>
      </c>
      <c r="Y47" s="122">
        <v>4</v>
      </c>
      <c r="Z47" s="126">
        <v>6</v>
      </c>
      <c r="AA47" s="121">
        <v>5</v>
      </c>
      <c r="AB47" s="121"/>
      <c r="AC47" s="196"/>
      <c r="AD47" s="124">
        <v>1</v>
      </c>
      <c r="AE47" s="126">
        <v>4</v>
      </c>
      <c r="AF47" s="197">
        <v>4</v>
      </c>
      <c r="AG47" s="11"/>
      <c r="AH47" s="198"/>
      <c r="AI47" s="193">
        <f t="shared" si="0"/>
        <v>21</v>
      </c>
      <c r="AJ47" s="126">
        <v>12</v>
      </c>
      <c r="AK47" s="113"/>
      <c r="AL47" s="113"/>
      <c r="AM47" s="121">
        <v>5</v>
      </c>
      <c r="AN47" s="121"/>
      <c r="AO47" s="121">
        <v>4</v>
      </c>
      <c r="AP47" s="418">
        <f t="shared" si="1"/>
        <v>3</v>
      </c>
      <c r="AQ47" s="126">
        <v>5</v>
      </c>
      <c r="AR47" s="113"/>
      <c r="AS47" s="121">
        <v>3</v>
      </c>
      <c r="AT47" s="121"/>
      <c r="AU47" s="196"/>
      <c r="AV47" s="115">
        <f t="shared" si="2"/>
        <v>2</v>
      </c>
      <c r="AW47" s="126">
        <v>4</v>
      </c>
      <c r="AX47" s="113"/>
      <c r="AY47" s="197">
        <v>4</v>
      </c>
      <c r="AZ47" s="197"/>
      <c r="BA47" s="11"/>
      <c r="BB47" s="435">
        <f t="shared" si="3"/>
        <v>0</v>
      </c>
      <c r="BC47" s="193">
        <f t="shared" si="4"/>
        <v>16</v>
      </c>
      <c r="BD47" s="126">
        <v>9</v>
      </c>
      <c r="BE47" s="113"/>
      <c r="BF47" s="113"/>
      <c r="BG47" s="121">
        <v>5</v>
      </c>
      <c r="BH47" s="121"/>
      <c r="BI47" s="121">
        <v>3</v>
      </c>
      <c r="BJ47" s="418">
        <f t="shared" si="15"/>
        <v>1</v>
      </c>
      <c r="BK47" s="126">
        <v>3</v>
      </c>
      <c r="BL47" s="113"/>
      <c r="BM47" s="113"/>
      <c r="BN47" s="121">
        <v>1</v>
      </c>
      <c r="BO47" s="121"/>
      <c r="BP47" s="196">
        <v>1</v>
      </c>
      <c r="BQ47" s="418">
        <f t="shared" si="5"/>
        <v>1</v>
      </c>
      <c r="BR47" s="126">
        <v>4</v>
      </c>
      <c r="BS47" s="113"/>
      <c r="BT47" s="197"/>
      <c r="BU47" s="197">
        <v>2</v>
      </c>
      <c r="BV47" s="197"/>
      <c r="BW47" s="11"/>
      <c r="BX47" s="483">
        <f t="shared" si="6"/>
        <v>2</v>
      </c>
      <c r="BY47" s="383">
        <f t="shared" si="7"/>
        <v>12</v>
      </c>
      <c r="BZ47" s="242">
        <f t="shared" si="8"/>
        <v>33</v>
      </c>
      <c r="CA47" s="269">
        <f t="shared" si="9"/>
        <v>1</v>
      </c>
      <c r="CB47" s="290">
        <f t="shared" si="10"/>
        <v>3.0303030303030303</v>
      </c>
      <c r="CC47" s="496">
        <f t="shared" si="11"/>
        <v>12</v>
      </c>
      <c r="CD47" s="500">
        <f t="shared" si="12"/>
        <v>36.36363636363637</v>
      </c>
      <c r="CE47" s="501">
        <f t="shared" si="13"/>
        <v>20</v>
      </c>
      <c r="CF47" s="500">
        <f t="shared" si="14"/>
        <v>60.60606060606061</v>
      </c>
    </row>
    <row r="48" spans="1:84" ht="12.75">
      <c r="A48" s="194">
        <v>52</v>
      </c>
      <c r="B48" s="28" t="s">
        <v>44</v>
      </c>
      <c r="C48" s="195" t="s">
        <v>3</v>
      </c>
      <c r="D48" s="120">
        <v>38</v>
      </c>
      <c r="E48" s="121">
        <v>31</v>
      </c>
      <c r="F48" s="121"/>
      <c r="G48" s="121">
        <v>1</v>
      </c>
      <c r="H48" s="122">
        <v>6</v>
      </c>
      <c r="I48" s="120">
        <v>18</v>
      </c>
      <c r="J48" s="121">
        <v>14</v>
      </c>
      <c r="K48" s="121"/>
      <c r="L48" s="196">
        <v>2</v>
      </c>
      <c r="M48" s="124">
        <v>2</v>
      </c>
      <c r="N48" s="120">
        <v>3</v>
      </c>
      <c r="O48" s="197">
        <v>2</v>
      </c>
      <c r="P48" s="11">
        <v>1</v>
      </c>
      <c r="Q48" s="198"/>
      <c r="R48" s="199">
        <v>51</v>
      </c>
      <c r="S48" s="126">
        <v>32</v>
      </c>
      <c r="T48" s="113"/>
      <c r="U48" s="113"/>
      <c r="V48" s="121">
        <v>30</v>
      </c>
      <c r="W48" s="121"/>
      <c r="X48" s="121">
        <v>2</v>
      </c>
      <c r="Y48" s="122"/>
      <c r="Z48" s="126">
        <v>16</v>
      </c>
      <c r="AA48" s="121">
        <v>15</v>
      </c>
      <c r="AB48" s="121"/>
      <c r="AC48" s="196">
        <v>1</v>
      </c>
      <c r="AD48" s="124"/>
      <c r="AE48" s="126">
        <v>3</v>
      </c>
      <c r="AF48" s="197">
        <v>3</v>
      </c>
      <c r="AG48" s="11"/>
      <c r="AH48" s="198"/>
      <c r="AI48" s="193">
        <f t="shared" si="0"/>
        <v>51</v>
      </c>
      <c r="AJ48" s="126">
        <v>32</v>
      </c>
      <c r="AK48" s="113"/>
      <c r="AL48" s="113"/>
      <c r="AM48" s="121">
        <v>28</v>
      </c>
      <c r="AN48" s="121"/>
      <c r="AO48" s="121">
        <v>1</v>
      </c>
      <c r="AP48" s="418">
        <f t="shared" si="1"/>
        <v>3</v>
      </c>
      <c r="AQ48" s="126">
        <v>16</v>
      </c>
      <c r="AR48" s="113"/>
      <c r="AS48" s="121">
        <v>13</v>
      </c>
      <c r="AT48" s="121"/>
      <c r="AU48" s="196">
        <v>1</v>
      </c>
      <c r="AV48" s="115">
        <f t="shared" si="2"/>
        <v>2</v>
      </c>
      <c r="AW48" s="126">
        <v>3</v>
      </c>
      <c r="AX48" s="113"/>
      <c r="AY48" s="197">
        <v>3</v>
      </c>
      <c r="AZ48" s="197"/>
      <c r="BA48" s="11"/>
      <c r="BB48" s="435">
        <f t="shared" si="3"/>
        <v>0</v>
      </c>
      <c r="BC48" s="193">
        <f t="shared" si="4"/>
        <v>46</v>
      </c>
      <c r="BD48" s="126">
        <v>29</v>
      </c>
      <c r="BE48" s="113"/>
      <c r="BF48" s="113">
        <v>26</v>
      </c>
      <c r="BG48" s="121"/>
      <c r="BH48" s="121"/>
      <c r="BI48" s="121">
        <v>2</v>
      </c>
      <c r="BJ48" s="418">
        <f t="shared" si="15"/>
        <v>1</v>
      </c>
      <c r="BK48" s="126">
        <v>14</v>
      </c>
      <c r="BL48" s="113"/>
      <c r="BM48" s="113">
        <v>11</v>
      </c>
      <c r="BN48" s="121">
        <v>2</v>
      </c>
      <c r="BO48" s="121"/>
      <c r="BP48" s="196">
        <v>1</v>
      </c>
      <c r="BQ48" s="418">
        <f t="shared" si="5"/>
        <v>0</v>
      </c>
      <c r="BR48" s="126">
        <v>3</v>
      </c>
      <c r="BS48" s="113"/>
      <c r="BT48" s="197">
        <v>2</v>
      </c>
      <c r="BU48" s="197">
        <v>1</v>
      </c>
      <c r="BV48" s="197"/>
      <c r="BW48" s="11"/>
      <c r="BX48" s="483">
        <f t="shared" si="6"/>
        <v>0</v>
      </c>
      <c r="BY48" s="383">
        <f t="shared" si="7"/>
        <v>6</v>
      </c>
      <c r="BZ48" s="242">
        <f t="shared" si="8"/>
        <v>59</v>
      </c>
      <c r="CA48" s="269">
        <f t="shared" si="9"/>
        <v>39</v>
      </c>
      <c r="CB48" s="290">
        <f t="shared" si="10"/>
        <v>66.10169491525424</v>
      </c>
      <c r="CC48" s="496">
        <f t="shared" si="11"/>
        <v>6</v>
      </c>
      <c r="CD48" s="500">
        <f t="shared" si="12"/>
        <v>10.169491525423728</v>
      </c>
      <c r="CE48" s="501">
        <f t="shared" si="13"/>
        <v>14</v>
      </c>
      <c r="CF48" s="500">
        <f t="shared" si="14"/>
        <v>23.728813559322035</v>
      </c>
    </row>
    <row r="49" spans="1:84" ht="12.75">
      <c r="A49" s="194">
        <v>70</v>
      </c>
      <c r="B49" s="28" t="s">
        <v>47</v>
      </c>
      <c r="C49" s="195" t="s">
        <v>1</v>
      </c>
      <c r="D49" s="120">
        <v>24</v>
      </c>
      <c r="E49" s="121">
        <v>20</v>
      </c>
      <c r="F49" s="121"/>
      <c r="G49" s="121">
        <v>1</v>
      </c>
      <c r="H49" s="122">
        <v>3</v>
      </c>
      <c r="I49" s="120">
        <v>14</v>
      </c>
      <c r="J49" s="121">
        <v>12</v>
      </c>
      <c r="K49" s="121"/>
      <c r="L49" s="196"/>
      <c r="M49" s="124">
        <v>2</v>
      </c>
      <c r="N49" s="120">
        <v>2</v>
      </c>
      <c r="O49" s="197">
        <v>1</v>
      </c>
      <c r="P49" s="11">
        <v>1</v>
      </c>
      <c r="Q49" s="198"/>
      <c r="R49" s="199">
        <v>35</v>
      </c>
      <c r="S49" s="126">
        <v>21</v>
      </c>
      <c r="T49" s="113"/>
      <c r="U49" s="113"/>
      <c r="V49" s="121">
        <v>13</v>
      </c>
      <c r="W49" s="121"/>
      <c r="X49" s="121">
        <v>6</v>
      </c>
      <c r="Y49" s="122">
        <v>2</v>
      </c>
      <c r="Z49" s="126">
        <v>12</v>
      </c>
      <c r="AA49" s="121">
        <v>10</v>
      </c>
      <c r="AB49" s="121"/>
      <c r="AC49" s="196">
        <v>1</v>
      </c>
      <c r="AD49" s="124">
        <v>1</v>
      </c>
      <c r="AE49" s="126">
        <v>2</v>
      </c>
      <c r="AF49" s="197"/>
      <c r="AG49" s="11">
        <v>1</v>
      </c>
      <c r="AH49" s="198">
        <v>1</v>
      </c>
      <c r="AI49" s="193">
        <f t="shared" si="0"/>
        <v>31</v>
      </c>
      <c r="AJ49" s="126">
        <v>19</v>
      </c>
      <c r="AK49" s="113"/>
      <c r="AL49" s="113"/>
      <c r="AM49" s="121">
        <v>17</v>
      </c>
      <c r="AN49" s="121">
        <v>1</v>
      </c>
      <c r="AO49" s="121">
        <v>1</v>
      </c>
      <c r="AP49" s="418">
        <f t="shared" si="1"/>
        <v>0</v>
      </c>
      <c r="AQ49" s="126">
        <v>11</v>
      </c>
      <c r="AR49" s="113"/>
      <c r="AS49" s="121">
        <v>10</v>
      </c>
      <c r="AT49" s="121"/>
      <c r="AU49" s="196">
        <v>1</v>
      </c>
      <c r="AV49" s="115">
        <f t="shared" si="2"/>
        <v>0</v>
      </c>
      <c r="AW49" s="126">
        <v>1</v>
      </c>
      <c r="AX49" s="113"/>
      <c r="AY49" s="197">
        <v>1</v>
      </c>
      <c r="AZ49" s="197"/>
      <c r="BA49" s="11"/>
      <c r="BB49" s="435">
        <f t="shared" si="3"/>
        <v>0</v>
      </c>
      <c r="BC49" s="193">
        <f t="shared" si="4"/>
        <v>31</v>
      </c>
      <c r="BD49" s="126">
        <v>19</v>
      </c>
      <c r="BE49" s="113"/>
      <c r="BF49" s="113">
        <v>11</v>
      </c>
      <c r="BG49" s="121">
        <v>4</v>
      </c>
      <c r="BH49" s="121">
        <v>1</v>
      </c>
      <c r="BI49" s="121">
        <v>3</v>
      </c>
      <c r="BJ49" s="418">
        <f t="shared" si="15"/>
        <v>0</v>
      </c>
      <c r="BK49" s="126">
        <v>11</v>
      </c>
      <c r="BL49" s="113"/>
      <c r="BM49" s="113">
        <v>10</v>
      </c>
      <c r="BN49" s="121"/>
      <c r="BO49" s="121"/>
      <c r="BP49" s="196"/>
      <c r="BQ49" s="418">
        <f t="shared" si="5"/>
        <v>1</v>
      </c>
      <c r="BR49" s="126">
        <v>1</v>
      </c>
      <c r="BS49" s="113"/>
      <c r="BT49" s="197"/>
      <c r="BU49" s="197">
        <v>1</v>
      </c>
      <c r="BV49" s="197"/>
      <c r="BW49" s="11"/>
      <c r="BX49" s="483">
        <f t="shared" si="6"/>
        <v>0</v>
      </c>
      <c r="BY49" s="383">
        <f t="shared" si="7"/>
        <v>9</v>
      </c>
      <c r="BZ49" s="242">
        <f t="shared" si="8"/>
        <v>40</v>
      </c>
      <c r="CA49" s="269">
        <f t="shared" si="9"/>
        <v>21</v>
      </c>
      <c r="CB49" s="290">
        <f t="shared" si="10"/>
        <v>52.5</v>
      </c>
      <c r="CC49" s="496">
        <f t="shared" si="11"/>
        <v>9</v>
      </c>
      <c r="CD49" s="500">
        <f t="shared" si="12"/>
        <v>22.5</v>
      </c>
      <c r="CE49" s="501">
        <f t="shared" si="13"/>
        <v>10</v>
      </c>
      <c r="CF49" s="500">
        <f t="shared" si="14"/>
        <v>25</v>
      </c>
    </row>
    <row r="50" spans="1:84" ht="12.75">
      <c r="A50" s="194">
        <v>2</v>
      </c>
      <c r="B50" s="28" t="s">
        <v>48</v>
      </c>
      <c r="C50" s="195" t="s">
        <v>2</v>
      </c>
      <c r="D50" s="120">
        <v>24</v>
      </c>
      <c r="E50" s="121">
        <v>19</v>
      </c>
      <c r="F50" s="121"/>
      <c r="G50" s="121">
        <v>2</v>
      </c>
      <c r="H50" s="122">
        <v>3</v>
      </c>
      <c r="I50" s="120">
        <v>10</v>
      </c>
      <c r="J50" s="121">
        <v>10</v>
      </c>
      <c r="K50" s="121"/>
      <c r="L50" s="196"/>
      <c r="M50" s="124"/>
      <c r="N50" s="120">
        <v>6</v>
      </c>
      <c r="O50" s="197">
        <v>4</v>
      </c>
      <c r="P50" s="11">
        <v>1</v>
      </c>
      <c r="Q50" s="198">
        <v>1</v>
      </c>
      <c r="R50" s="199">
        <v>36</v>
      </c>
      <c r="S50" s="126">
        <v>21</v>
      </c>
      <c r="T50" s="113"/>
      <c r="U50" s="113"/>
      <c r="V50" s="121">
        <v>18</v>
      </c>
      <c r="W50" s="121"/>
      <c r="X50" s="121"/>
      <c r="Y50" s="122">
        <v>3</v>
      </c>
      <c r="Z50" s="126">
        <v>10</v>
      </c>
      <c r="AA50" s="121">
        <v>10</v>
      </c>
      <c r="AB50" s="121"/>
      <c r="AC50" s="196"/>
      <c r="AD50" s="124"/>
      <c r="AE50" s="126">
        <v>5</v>
      </c>
      <c r="AF50" s="197">
        <v>4</v>
      </c>
      <c r="AG50" s="11">
        <v>1</v>
      </c>
      <c r="AH50" s="198"/>
      <c r="AI50" s="193">
        <f>S50+T50-U50-Y50+Z50-AD50+AE50-AH50</f>
        <v>33</v>
      </c>
      <c r="AJ50" s="126">
        <v>18</v>
      </c>
      <c r="AK50" s="113"/>
      <c r="AL50" s="113"/>
      <c r="AM50" s="121">
        <v>17</v>
      </c>
      <c r="AN50" s="121">
        <v>1</v>
      </c>
      <c r="AO50" s="121"/>
      <c r="AP50" s="418">
        <f>AJ50-AL50-AM50-AN50-AO50</f>
        <v>0</v>
      </c>
      <c r="AQ50" s="126">
        <v>10</v>
      </c>
      <c r="AR50" s="113"/>
      <c r="AS50" s="121">
        <v>10</v>
      </c>
      <c r="AT50" s="121"/>
      <c r="AU50" s="196"/>
      <c r="AV50" s="115">
        <f>AQ50-AS50-AT50-AU50</f>
        <v>0</v>
      </c>
      <c r="AW50" s="126">
        <v>5</v>
      </c>
      <c r="AX50" s="113"/>
      <c r="AY50" s="197">
        <v>5</v>
      </c>
      <c r="AZ50" s="197"/>
      <c r="BA50" s="11"/>
      <c r="BB50" s="435">
        <f>AW50-AY50-BA50</f>
        <v>0</v>
      </c>
      <c r="BC50" s="193">
        <f t="shared" si="4"/>
        <v>33</v>
      </c>
      <c r="BD50" s="126">
        <v>18</v>
      </c>
      <c r="BE50" s="113"/>
      <c r="BF50" s="113">
        <v>16</v>
      </c>
      <c r="BG50" s="121">
        <v>1</v>
      </c>
      <c r="BH50" s="121"/>
      <c r="BI50" s="121">
        <v>1</v>
      </c>
      <c r="BJ50" s="418">
        <f>BD50-BF50-BG50-BH50-BI50</f>
        <v>0</v>
      </c>
      <c r="BK50" s="126">
        <v>10</v>
      </c>
      <c r="BL50" s="113"/>
      <c r="BM50" s="113">
        <v>8</v>
      </c>
      <c r="BN50" s="121"/>
      <c r="BO50" s="121"/>
      <c r="BP50" s="196">
        <v>2</v>
      </c>
      <c r="BQ50" s="418">
        <f>BK50-BN50-BO50-BP50-BM50</f>
        <v>0</v>
      </c>
      <c r="BR50" s="126">
        <v>5</v>
      </c>
      <c r="BS50" s="113"/>
      <c r="BT50" s="197">
        <v>4</v>
      </c>
      <c r="BU50" s="197"/>
      <c r="BV50" s="197"/>
      <c r="BW50" s="11">
        <v>1</v>
      </c>
      <c r="BX50" s="483">
        <f t="shared" si="6"/>
        <v>0</v>
      </c>
      <c r="BY50" s="383">
        <f t="shared" si="7"/>
        <v>5</v>
      </c>
      <c r="BZ50" s="242">
        <f t="shared" si="8"/>
        <v>40</v>
      </c>
      <c r="CA50" s="269">
        <f t="shared" si="9"/>
        <v>28</v>
      </c>
      <c r="CB50" s="290">
        <f t="shared" si="10"/>
        <v>70</v>
      </c>
      <c r="CC50" s="496">
        <f t="shared" si="11"/>
        <v>5</v>
      </c>
      <c r="CD50" s="500">
        <f t="shared" si="12"/>
        <v>12.5</v>
      </c>
      <c r="CE50" s="501">
        <f t="shared" si="13"/>
        <v>7</v>
      </c>
      <c r="CF50" s="500">
        <f t="shared" si="14"/>
        <v>17.5</v>
      </c>
    </row>
    <row r="51" spans="1:84" ht="12.75">
      <c r="A51" s="194">
        <v>69</v>
      </c>
      <c r="B51" s="28" t="s">
        <v>49</v>
      </c>
      <c r="C51" s="195" t="s">
        <v>1</v>
      </c>
      <c r="D51" s="120">
        <v>24</v>
      </c>
      <c r="E51" s="121">
        <v>20</v>
      </c>
      <c r="F51" s="121"/>
      <c r="G51" s="121"/>
      <c r="H51" s="122">
        <v>4</v>
      </c>
      <c r="I51" s="120">
        <v>12</v>
      </c>
      <c r="J51" s="121">
        <v>9</v>
      </c>
      <c r="K51" s="121">
        <v>1</v>
      </c>
      <c r="L51" s="196"/>
      <c r="M51" s="124">
        <v>2</v>
      </c>
      <c r="N51" s="120">
        <v>4</v>
      </c>
      <c r="O51" s="197">
        <v>3</v>
      </c>
      <c r="P51" s="11"/>
      <c r="Q51" s="198">
        <v>1</v>
      </c>
      <c r="R51" s="199">
        <v>33</v>
      </c>
      <c r="S51" s="126">
        <v>20</v>
      </c>
      <c r="T51" s="113"/>
      <c r="U51" s="113"/>
      <c r="V51" s="121">
        <v>17</v>
      </c>
      <c r="W51" s="121">
        <v>1</v>
      </c>
      <c r="X51" s="121"/>
      <c r="Y51" s="122">
        <v>2</v>
      </c>
      <c r="Z51" s="126">
        <v>10</v>
      </c>
      <c r="AA51" s="121">
        <v>7</v>
      </c>
      <c r="AB51" s="121"/>
      <c r="AC51" s="196"/>
      <c r="AD51" s="124">
        <v>3</v>
      </c>
      <c r="AE51" s="126">
        <v>3</v>
      </c>
      <c r="AF51" s="197">
        <v>3</v>
      </c>
      <c r="AG51" s="11"/>
      <c r="AH51" s="198"/>
      <c r="AI51" s="193">
        <f t="shared" si="0"/>
        <v>28</v>
      </c>
      <c r="AJ51" s="126">
        <v>18</v>
      </c>
      <c r="AK51" s="113"/>
      <c r="AL51" s="113"/>
      <c r="AM51" s="121">
        <v>17</v>
      </c>
      <c r="AN51" s="121">
        <v>1</v>
      </c>
      <c r="AO51" s="121"/>
      <c r="AP51" s="418">
        <f t="shared" si="1"/>
        <v>0</v>
      </c>
      <c r="AQ51" s="126">
        <v>7</v>
      </c>
      <c r="AR51" s="113"/>
      <c r="AS51" s="121">
        <v>7</v>
      </c>
      <c r="AT51" s="121"/>
      <c r="AU51" s="196"/>
      <c r="AV51" s="115">
        <f t="shared" si="2"/>
        <v>0</v>
      </c>
      <c r="AW51" s="126">
        <v>3</v>
      </c>
      <c r="AX51" s="113"/>
      <c r="AY51" s="197">
        <v>3</v>
      </c>
      <c r="AZ51" s="197"/>
      <c r="BA51" s="11"/>
      <c r="BB51" s="435">
        <f t="shared" si="3"/>
        <v>0</v>
      </c>
      <c r="BC51" s="193">
        <f t="shared" si="4"/>
        <v>28</v>
      </c>
      <c r="BD51" s="126">
        <v>18</v>
      </c>
      <c r="BE51" s="113"/>
      <c r="BF51" s="113">
        <v>4</v>
      </c>
      <c r="BG51" s="121"/>
      <c r="BH51" s="121"/>
      <c r="BI51" s="121">
        <v>13</v>
      </c>
      <c r="BJ51" s="418">
        <f t="shared" si="15"/>
        <v>1</v>
      </c>
      <c r="BK51" s="126">
        <v>7</v>
      </c>
      <c r="BL51" s="113"/>
      <c r="BM51" s="113">
        <v>4</v>
      </c>
      <c r="BN51" s="121"/>
      <c r="BO51" s="121"/>
      <c r="BP51" s="196">
        <v>3</v>
      </c>
      <c r="BQ51" s="418">
        <f t="shared" si="5"/>
        <v>0</v>
      </c>
      <c r="BR51" s="126">
        <v>3</v>
      </c>
      <c r="BS51" s="113"/>
      <c r="BT51" s="197">
        <v>1</v>
      </c>
      <c r="BU51" s="197"/>
      <c r="BV51" s="197"/>
      <c r="BW51" s="11">
        <v>2</v>
      </c>
      <c r="BX51" s="483">
        <f t="shared" si="6"/>
        <v>0</v>
      </c>
      <c r="BY51" s="383">
        <f t="shared" si="7"/>
        <v>18</v>
      </c>
      <c r="BZ51" s="242">
        <f t="shared" si="8"/>
        <v>40</v>
      </c>
      <c r="CA51" s="269">
        <f t="shared" si="9"/>
        <v>9</v>
      </c>
      <c r="CB51" s="290">
        <f t="shared" si="10"/>
        <v>22.5</v>
      </c>
      <c r="CC51" s="496">
        <f t="shared" si="11"/>
        <v>18</v>
      </c>
      <c r="CD51" s="500">
        <f t="shared" si="12"/>
        <v>45</v>
      </c>
      <c r="CE51" s="501">
        <f t="shared" si="13"/>
        <v>13</v>
      </c>
      <c r="CF51" s="500">
        <f t="shared" si="14"/>
        <v>32.5</v>
      </c>
    </row>
    <row r="52" spans="1:84" ht="12.75">
      <c r="A52" s="194">
        <v>1</v>
      </c>
      <c r="B52" s="28" t="s">
        <v>50</v>
      </c>
      <c r="C52" s="195" t="s">
        <v>2</v>
      </c>
      <c r="D52" s="120">
        <v>24</v>
      </c>
      <c r="E52" s="121">
        <v>20</v>
      </c>
      <c r="F52" s="121"/>
      <c r="G52" s="121"/>
      <c r="H52" s="122">
        <v>4</v>
      </c>
      <c r="I52" s="120">
        <v>10</v>
      </c>
      <c r="J52" s="121">
        <v>10</v>
      </c>
      <c r="K52" s="121"/>
      <c r="L52" s="196"/>
      <c r="M52" s="124"/>
      <c r="N52" s="120">
        <v>7</v>
      </c>
      <c r="O52" s="197">
        <v>5</v>
      </c>
      <c r="P52" s="11">
        <v>1</v>
      </c>
      <c r="Q52" s="198">
        <v>1</v>
      </c>
      <c r="R52" s="199">
        <v>36</v>
      </c>
      <c r="S52" s="126">
        <v>20</v>
      </c>
      <c r="T52" s="113">
        <v>1</v>
      </c>
      <c r="U52" s="113"/>
      <c r="V52" s="121">
        <v>17</v>
      </c>
      <c r="W52" s="121"/>
      <c r="X52" s="121">
        <v>1</v>
      </c>
      <c r="Y52" s="122">
        <v>2</v>
      </c>
      <c r="Z52" s="126">
        <v>10</v>
      </c>
      <c r="AA52" s="121">
        <v>8</v>
      </c>
      <c r="AB52" s="121"/>
      <c r="AC52" s="196"/>
      <c r="AD52" s="124">
        <v>2</v>
      </c>
      <c r="AE52" s="126">
        <v>6</v>
      </c>
      <c r="AF52" s="197">
        <v>5</v>
      </c>
      <c r="AG52" s="11">
        <v>1</v>
      </c>
      <c r="AH52" s="198"/>
      <c r="AI52" s="193">
        <f>S52+T52-U52-Y52+Z52-AD52+AE52-AH52</f>
        <v>33</v>
      </c>
      <c r="AJ52" s="126">
        <v>19</v>
      </c>
      <c r="AK52" s="113"/>
      <c r="AL52" s="113"/>
      <c r="AM52" s="121">
        <v>14</v>
      </c>
      <c r="AN52" s="121">
        <v>1</v>
      </c>
      <c r="AO52" s="121">
        <v>1</v>
      </c>
      <c r="AP52" s="418">
        <f>AJ52-AL52-AM52-AN52-AO52</f>
        <v>3</v>
      </c>
      <c r="AQ52" s="126">
        <v>8</v>
      </c>
      <c r="AR52" s="113">
        <v>1</v>
      </c>
      <c r="AS52" s="121">
        <v>8</v>
      </c>
      <c r="AT52" s="121"/>
      <c r="AU52" s="196"/>
      <c r="AV52" s="115">
        <f>AQ52-AS52-AT52-AU52</f>
        <v>0</v>
      </c>
      <c r="AW52" s="126">
        <v>6</v>
      </c>
      <c r="AX52" s="113"/>
      <c r="AY52" s="197">
        <v>4</v>
      </c>
      <c r="AZ52" s="197"/>
      <c r="BA52" s="11">
        <v>2</v>
      </c>
      <c r="BB52" s="435">
        <f>AW52-AY52-BA52</f>
        <v>0</v>
      </c>
      <c r="BC52" s="193">
        <f>AJ52+AK52-AL52-AP52+AQ52-AV52+AW52-BB52+AR52</f>
        <v>31</v>
      </c>
      <c r="BD52" s="126">
        <v>16</v>
      </c>
      <c r="BE52" s="113"/>
      <c r="BF52" s="113">
        <v>8</v>
      </c>
      <c r="BG52" s="121">
        <v>1</v>
      </c>
      <c r="BH52" s="121"/>
      <c r="BI52" s="121">
        <v>6</v>
      </c>
      <c r="BJ52" s="418">
        <f aca="true" t="shared" si="16" ref="BJ52:BJ71">BD52-BF52-BG52-BH52-BI52</f>
        <v>1</v>
      </c>
      <c r="BK52" s="126">
        <v>9</v>
      </c>
      <c r="BL52" s="113"/>
      <c r="BM52" s="113">
        <v>5</v>
      </c>
      <c r="BN52" s="121"/>
      <c r="BO52" s="121"/>
      <c r="BP52" s="196">
        <v>3</v>
      </c>
      <c r="BQ52" s="418">
        <f>BK52-BN52-BO52-BP52-BM52</f>
        <v>1</v>
      </c>
      <c r="BR52" s="126">
        <v>6</v>
      </c>
      <c r="BS52" s="113"/>
      <c r="BT52" s="197">
        <v>1</v>
      </c>
      <c r="BU52" s="197">
        <v>1</v>
      </c>
      <c r="BV52" s="197"/>
      <c r="BW52" s="11">
        <v>4</v>
      </c>
      <c r="BX52" s="483">
        <f>BR52-BT52-BU52-BV52-BW52+BS52</f>
        <v>0</v>
      </c>
      <c r="BY52" s="383">
        <f>BD52+BE52-BF52-BJ52+BK52-BQ52+BR52-BX52+BL52-BM52-BT52</f>
        <v>15</v>
      </c>
      <c r="BZ52" s="242">
        <f>D52+I52+N52</f>
        <v>41</v>
      </c>
      <c r="CA52" s="269">
        <f>U52+AL52+BF52+BM52+BT52</f>
        <v>14</v>
      </c>
      <c r="CB52" s="290">
        <f>CA52*100/BZ52</f>
        <v>34.146341463414636</v>
      </c>
      <c r="CC52" s="496">
        <f>BY52</f>
        <v>15</v>
      </c>
      <c r="CD52" s="500">
        <f>CC52*100/BZ52</f>
        <v>36.58536585365854</v>
      </c>
      <c r="CE52" s="501">
        <f>BZ52-CA52-CC52</f>
        <v>12</v>
      </c>
      <c r="CF52" s="500">
        <f>CE52*100/BZ52</f>
        <v>29.26829268292683</v>
      </c>
    </row>
    <row r="53" spans="1:84" ht="12.75">
      <c r="A53" s="194">
        <v>3</v>
      </c>
      <c r="B53" s="28" t="s">
        <v>87</v>
      </c>
      <c r="C53" s="195" t="s">
        <v>2</v>
      </c>
      <c r="D53" s="120">
        <v>36</v>
      </c>
      <c r="E53" s="121">
        <v>31</v>
      </c>
      <c r="F53" s="121"/>
      <c r="G53" s="121">
        <v>2</v>
      </c>
      <c r="H53" s="122">
        <v>3</v>
      </c>
      <c r="I53" s="120">
        <v>18</v>
      </c>
      <c r="J53" s="121">
        <v>15</v>
      </c>
      <c r="K53" s="121"/>
      <c r="L53" s="196">
        <v>2</v>
      </c>
      <c r="M53" s="124">
        <v>1</v>
      </c>
      <c r="N53" s="120">
        <v>6</v>
      </c>
      <c r="O53" s="197">
        <v>6</v>
      </c>
      <c r="P53" s="11"/>
      <c r="Q53" s="198"/>
      <c r="R53" s="199">
        <v>56</v>
      </c>
      <c r="S53" s="126">
        <v>33</v>
      </c>
      <c r="T53" s="113"/>
      <c r="U53" s="113"/>
      <c r="V53" s="121">
        <v>26</v>
      </c>
      <c r="W53" s="121">
        <v>1</v>
      </c>
      <c r="X53" s="121">
        <v>4</v>
      </c>
      <c r="Y53" s="122">
        <v>2</v>
      </c>
      <c r="Z53" s="126">
        <v>17</v>
      </c>
      <c r="AA53" s="121">
        <v>14</v>
      </c>
      <c r="AB53" s="121">
        <v>2</v>
      </c>
      <c r="AC53" s="196"/>
      <c r="AD53" s="124">
        <v>1</v>
      </c>
      <c r="AE53" s="126">
        <v>6</v>
      </c>
      <c r="AF53" s="197">
        <v>4</v>
      </c>
      <c r="AG53" s="11">
        <v>2</v>
      </c>
      <c r="AH53" s="198"/>
      <c r="AI53" s="193">
        <f t="shared" si="0"/>
        <v>53</v>
      </c>
      <c r="AJ53" s="126">
        <v>31</v>
      </c>
      <c r="AK53" s="113"/>
      <c r="AL53" s="113">
        <v>2</v>
      </c>
      <c r="AM53" s="121">
        <v>19</v>
      </c>
      <c r="AN53" s="121"/>
      <c r="AO53" s="121">
        <v>6</v>
      </c>
      <c r="AP53" s="418">
        <f t="shared" si="1"/>
        <v>4</v>
      </c>
      <c r="AQ53" s="126">
        <v>16</v>
      </c>
      <c r="AR53" s="113"/>
      <c r="AS53" s="121">
        <v>11</v>
      </c>
      <c r="AT53" s="121">
        <v>2</v>
      </c>
      <c r="AU53" s="196"/>
      <c r="AV53" s="115">
        <f t="shared" si="2"/>
        <v>3</v>
      </c>
      <c r="AW53" s="126">
        <v>6</v>
      </c>
      <c r="AX53" s="113"/>
      <c r="AY53" s="197">
        <v>4</v>
      </c>
      <c r="AZ53" s="197"/>
      <c r="BA53" s="11"/>
      <c r="BB53" s="435">
        <f>AW53-AY53-BA53</f>
        <v>2</v>
      </c>
      <c r="BC53" s="193">
        <f t="shared" si="4"/>
        <v>42</v>
      </c>
      <c r="BD53" s="126">
        <v>25</v>
      </c>
      <c r="BE53" s="113"/>
      <c r="BF53" s="113">
        <v>17</v>
      </c>
      <c r="BG53" s="121">
        <v>3</v>
      </c>
      <c r="BH53" s="121">
        <v>1</v>
      </c>
      <c r="BI53" s="121">
        <v>2</v>
      </c>
      <c r="BJ53" s="418">
        <f t="shared" si="16"/>
        <v>2</v>
      </c>
      <c r="BK53" s="126">
        <v>13</v>
      </c>
      <c r="BL53" s="113"/>
      <c r="BM53" s="113">
        <v>8</v>
      </c>
      <c r="BN53" s="121">
        <v>4</v>
      </c>
      <c r="BO53" s="121"/>
      <c r="BP53" s="196">
        <v>1</v>
      </c>
      <c r="BQ53" s="418">
        <f t="shared" si="5"/>
        <v>0</v>
      </c>
      <c r="BR53" s="126">
        <v>4</v>
      </c>
      <c r="BS53" s="113"/>
      <c r="BT53" s="197">
        <v>2</v>
      </c>
      <c r="BU53" s="197"/>
      <c r="BV53" s="197"/>
      <c r="BW53" s="11">
        <v>2</v>
      </c>
      <c r="BX53" s="483">
        <f t="shared" si="6"/>
        <v>0</v>
      </c>
      <c r="BY53" s="383">
        <f t="shared" si="7"/>
        <v>13</v>
      </c>
      <c r="BZ53" s="242">
        <f t="shared" si="8"/>
        <v>60</v>
      </c>
      <c r="CA53" s="269">
        <f t="shared" si="9"/>
        <v>29</v>
      </c>
      <c r="CB53" s="290">
        <f t="shared" si="10"/>
        <v>48.333333333333336</v>
      </c>
      <c r="CC53" s="496">
        <f t="shared" si="11"/>
        <v>13</v>
      </c>
      <c r="CD53" s="500">
        <f t="shared" si="12"/>
        <v>21.666666666666668</v>
      </c>
      <c r="CE53" s="501">
        <f t="shared" si="13"/>
        <v>18</v>
      </c>
      <c r="CF53" s="500">
        <f t="shared" si="14"/>
        <v>30</v>
      </c>
    </row>
    <row r="54" spans="1:84" ht="12.75">
      <c r="A54" s="194">
        <v>18</v>
      </c>
      <c r="B54" s="28" t="s">
        <v>88</v>
      </c>
      <c r="C54" s="195" t="s">
        <v>4</v>
      </c>
      <c r="D54" s="120">
        <v>36</v>
      </c>
      <c r="E54" s="121">
        <v>25</v>
      </c>
      <c r="F54" s="121"/>
      <c r="G54" s="121">
        <v>3</v>
      </c>
      <c r="H54" s="122">
        <v>8</v>
      </c>
      <c r="I54" s="120">
        <v>19</v>
      </c>
      <c r="J54" s="121">
        <v>15</v>
      </c>
      <c r="K54" s="121"/>
      <c r="L54" s="196"/>
      <c r="M54" s="124">
        <v>4</v>
      </c>
      <c r="N54" s="120">
        <v>5</v>
      </c>
      <c r="O54" s="197">
        <v>5</v>
      </c>
      <c r="P54" s="11"/>
      <c r="Q54" s="198"/>
      <c r="R54" s="199">
        <v>48</v>
      </c>
      <c r="S54" s="126">
        <v>28</v>
      </c>
      <c r="T54" s="113"/>
      <c r="U54" s="113"/>
      <c r="V54" s="121">
        <v>22</v>
      </c>
      <c r="W54" s="121"/>
      <c r="X54" s="121"/>
      <c r="Y54" s="122">
        <v>6</v>
      </c>
      <c r="Z54" s="126">
        <v>15</v>
      </c>
      <c r="AA54" s="121">
        <v>13</v>
      </c>
      <c r="AB54" s="121"/>
      <c r="AC54" s="196">
        <v>1</v>
      </c>
      <c r="AD54" s="124">
        <v>1</v>
      </c>
      <c r="AE54" s="126">
        <v>5</v>
      </c>
      <c r="AF54" s="197">
        <v>5</v>
      </c>
      <c r="AG54" s="11"/>
      <c r="AH54" s="198"/>
      <c r="AI54" s="193">
        <f t="shared" si="0"/>
        <v>41</v>
      </c>
      <c r="AJ54" s="126">
        <v>22</v>
      </c>
      <c r="AK54" s="113"/>
      <c r="AL54" s="113"/>
      <c r="AM54" s="121">
        <v>21</v>
      </c>
      <c r="AN54" s="121"/>
      <c r="AO54" s="121">
        <v>1</v>
      </c>
      <c r="AP54" s="418">
        <f t="shared" si="1"/>
        <v>0</v>
      </c>
      <c r="AQ54" s="126">
        <v>14</v>
      </c>
      <c r="AR54" s="113"/>
      <c r="AS54" s="121">
        <v>13</v>
      </c>
      <c r="AT54" s="121"/>
      <c r="AU54" s="196"/>
      <c r="AV54" s="115">
        <f t="shared" si="2"/>
        <v>1</v>
      </c>
      <c r="AW54" s="126">
        <v>5</v>
      </c>
      <c r="AX54" s="113"/>
      <c r="AY54" s="197">
        <v>5</v>
      </c>
      <c r="AZ54" s="197"/>
      <c r="BA54" s="11"/>
      <c r="BB54" s="435">
        <f t="shared" si="3"/>
        <v>0</v>
      </c>
      <c r="BC54" s="193">
        <f t="shared" si="4"/>
        <v>40</v>
      </c>
      <c r="BD54" s="126">
        <v>22</v>
      </c>
      <c r="BE54" s="113"/>
      <c r="BF54" s="113">
        <v>16</v>
      </c>
      <c r="BG54" s="121">
        <v>1</v>
      </c>
      <c r="BH54" s="121"/>
      <c r="BI54" s="121">
        <v>4</v>
      </c>
      <c r="BJ54" s="418">
        <f t="shared" si="16"/>
        <v>1</v>
      </c>
      <c r="BK54" s="126">
        <v>13</v>
      </c>
      <c r="BL54" s="113"/>
      <c r="BM54" s="113">
        <v>13</v>
      </c>
      <c r="BN54" s="121"/>
      <c r="BO54" s="121"/>
      <c r="BP54" s="196"/>
      <c r="BQ54" s="418">
        <f t="shared" si="5"/>
        <v>0</v>
      </c>
      <c r="BR54" s="126">
        <v>5</v>
      </c>
      <c r="BS54" s="113"/>
      <c r="BT54" s="197">
        <v>3</v>
      </c>
      <c r="BU54" s="197"/>
      <c r="BV54" s="197"/>
      <c r="BW54" s="11">
        <v>2</v>
      </c>
      <c r="BX54" s="483">
        <f t="shared" si="6"/>
        <v>0</v>
      </c>
      <c r="BY54" s="383">
        <f t="shared" si="7"/>
        <v>7</v>
      </c>
      <c r="BZ54" s="242">
        <f t="shared" si="8"/>
        <v>60</v>
      </c>
      <c r="CA54" s="269">
        <f t="shared" si="9"/>
        <v>32</v>
      </c>
      <c r="CB54" s="290">
        <f t="shared" si="10"/>
        <v>53.333333333333336</v>
      </c>
      <c r="CC54" s="496">
        <f t="shared" si="11"/>
        <v>7</v>
      </c>
      <c r="CD54" s="500">
        <f t="shared" si="12"/>
        <v>11.666666666666666</v>
      </c>
      <c r="CE54" s="501">
        <f t="shared" si="13"/>
        <v>21</v>
      </c>
      <c r="CF54" s="500">
        <f t="shared" si="14"/>
        <v>35</v>
      </c>
    </row>
    <row r="55" spans="1:84" ht="12.75">
      <c r="A55" s="194">
        <v>91</v>
      </c>
      <c r="B55" s="28" t="s">
        <v>111</v>
      </c>
      <c r="C55" s="195" t="s">
        <v>2</v>
      </c>
      <c r="D55" s="120">
        <v>24</v>
      </c>
      <c r="E55" s="121">
        <v>19</v>
      </c>
      <c r="F55" s="121"/>
      <c r="G55" s="121"/>
      <c r="H55" s="122">
        <v>5</v>
      </c>
      <c r="I55" s="120">
        <v>11</v>
      </c>
      <c r="J55" s="121">
        <v>11</v>
      </c>
      <c r="K55" s="121"/>
      <c r="L55" s="196"/>
      <c r="M55" s="124"/>
      <c r="N55" s="120">
        <v>5</v>
      </c>
      <c r="O55" s="197">
        <v>5</v>
      </c>
      <c r="P55" s="11"/>
      <c r="Q55" s="198"/>
      <c r="R55" s="199">
        <v>35</v>
      </c>
      <c r="S55" s="126">
        <v>19</v>
      </c>
      <c r="T55" s="113"/>
      <c r="U55" s="113"/>
      <c r="V55" s="121">
        <v>15</v>
      </c>
      <c r="W55" s="121"/>
      <c r="X55" s="121"/>
      <c r="Y55" s="122">
        <v>4</v>
      </c>
      <c r="Z55" s="126">
        <v>11</v>
      </c>
      <c r="AA55" s="121">
        <v>7</v>
      </c>
      <c r="AB55" s="121"/>
      <c r="AC55" s="196">
        <v>3</v>
      </c>
      <c r="AD55" s="124">
        <v>1</v>
      </c>
      <c r="AE55" s="126">
        <v>5</v>
      </c>
      <c r="AF55" s="197">
        <v>4</v>
      </c>
      <c r="AG55" s="11">
        <v>1</v>
      </c>
      <c r="AH55" s="198"/>
      <c r="AI55" s="193">
        <f t="shared" si="0"/>
        <v>30</v>
      </c>
      <c r="AJ55" s="126">
        <v>15</v>
      </c>
      <c r="AK55" s="113"/>
      <c r="AL55" s="113"/>
      <c r="AM55" s="121">
        <v>10</v>
      </c>
      <c r="AN55" s="121">
        <v>1</v>
      </c>
      <c r="AO55" s="121">
        <v>2</v>
      </c>
      <c r="AP55" s="418">
        <f t="shared" si="1"/>
        <v>2</v>
      </c>
      <c r="AQ55" s="126">
        <v>10</v>
      </c>
      <c r="AR55" s="113"/>
      <c r="AS55" s="121">
        <v>5</v>
      </c>
      <c r="AT55" s="121"/>
      <c r="AU55" s="196">
        <v>3</v>
      </c>
      <c r="AV55" s="115">
        <f t="shared" si="2"/>
        <v>2</v>
      </c>
      <c r="AW55" s="126">
        <v>5</v>
      </c>
      <c r="AX55" s="113"/>
      <c r="AY55" s="197">
        <v>4</v>
      </c>
      <c r="AZ55" s="197"/>
      <c r="BA55" s="11">
        <v>1</v>
      </c>
      <c r="BB55" s="435">
        <f t="shared" si="3"/>
        <v>0</v>
      </c>
      <c r="BC55" s="193">
        <f t="shared" si="4"/>
        <v>26</v>
      </c>
      <c r="BD55" s="126">
        <v>13</v>
      </c>
      <c r="BE55" s="113"/>
      <c r="BF55" s="113">
        <v>10</v>
      </c>
      <c r="BG55" s="121">
        <v>3</v>
      </c>
      <c r="BH55" s="121"/>
      <c r="BI55" s="121"/>
      <c r="BJ55" s="418">
        <f t="shared" si="16"/>
        <v>0</v>
      </c>
      <c r="BK55" s="126">
        <v>8</v>
      </c>
      <c r="BL55" s="113"/>
      <c r="BM55" s="113">
        <v>4</v>
      </c>
      <c r="BN55" s="121">
        <v>1</v>
      </c>
      <c r="BO55" s="121">
        <v>1</v>
      </c>
      <c r="BP55" s="196">
        <v>1</v>
      </c>
      <c r="BQ55" s="418">
        <f t="shared" si="5"/>
        <v>1</v>
      </c>
      <c r="BR55" s="126">
        <v>5</v>
      </c>
      <c r="BS55" s="113"/>
      <c r="BT55" s="197">
        <v>4</v>
      </c>
      <c r="BU55" s="197"/>
      <c r="BV55" s="197"/>
      <c r="BW55" s="11">
        <v>1</v>
      </c>
      <c r="BX55" s="483">
        <f t="shared" si="6"/>
        <v>0</v>
      </c>
      <c r="BY55" s="383">
        <f t="shared" si="7"/>
        <v>7</v>
      </c>
      <c r="BZ55" s="242">
        <f t="shared" si="8"/>
        <v>40</v>
      </c>
      <c r="CA55" s="269">
        <f t="shared" si="9"/>
        <v>18</v>
      </c>
      <c r="CB55" s="290">
        <f t="shared" si="10"/>
        <v>45</v>
      </c>
      <c r="CC55" s="496">
        <f t="shared" si="11"/>
        <v>7</v>
      </c>
      <c r="CD55" s="500">
        <f t="shared" si="12"/>
        <v>17.5</v>
      </c>
      <c r="CE55" s="501">
        <f t="shared" si="13"/>
        <v>15</v>
      </c>
      <c r="CF55" s="500">
        <f t="shared" si="14"/>
        <v>37.5</v>
      </c>
    </row>
    <row r="56" spans="1:84" ht="12.75">
      <c r="A56" s="194">
        <v>92</v>
      </c>
      <c r="B56" s="28" t="s">
        <v>112</v>
      </c>
      <c r="C56" s="195" t="s">
        <v>4</v>
      </c>
      <c r="D56" s="120">
        <v>26</v>
      </c>
      <c r="E56" s="121">
        <v>22</v>
      </c>
      <c r="F56" s="121"/>
      <c r="G56" s="121">
        <v>3</v>
      </c>
      <c r="H56" s="122">
        <v>1</v>
      </c>
      <c r="I56" s="120">
        <v>11</v>
      </c>
      <c r="J56" s="121">
        <v>9</v>
      </c>
      <c r="K56" s="121"/>
      <c r="L56" s="196">
        <v>1</v>
      </c>
      <c r="M56" s="124">
        <v>1</v>
      </c>
      <c r="N56" s="120">
        <v>3</v>
      </c>
      <c r="O56" s="197">
        <v>3</v>
      </c>
      <c r="P56" s="11"/>
      <c r="Q56" s="198"/>
      <c r="R56" s="199">
        <v>38</v>
      </c>
      <c r="S56" s="126">
        <v>25</v>
      </c>
      <c r="T56" s="113"/>
      <c r="U56" s="113"/>
      <c r="V56" s="121">
        <v>18</v>
      </c>
      <c r="W56" s="121"/>
      <c r="X56" s="121">
        <v>1</v>
      </c>
      <c r="Y56" s="122">
        <v>6</v>
      </c>
      <c r="Z56" s="126">
        <v>10</v>
      </c>
      <c r="AA56" s="121">
        <v>7</v>
      </c>
      <c r="AB56" s="121"/>
      <c r="AC56" s="196">
        <v>3</v>
      </c>
      <c r="AD56" s="124"/>
      <c r="AE56" s="126">
        <v>3</v>
      </c>
      <c r="AF56" s="197">
        <v>3</v>
      </c>
      <c r="AG56" s="11"/>
      <c r="AH56" s="198"/>
      <c r="AI56" s="193">
        <f t="shared" si="0"/>
        <v>32</v>
      </c>
      <c r="AJ56" s="126">
        <v>19</v>
      </c>
      <c r="AK56" s="113"/>
      <c r="AL56" s="113"/>
      <c r="AM56" s="121">
        <v>17</v>
      </c>
      <c r="AN56" s="121">
        <v>1</v>
      </c>
      <c r="AO56" s="121">
        <v>1</v>
      </c>
      <c r="AP56" s="418">
        <f t="shared" si="1"/>
        <v>0</v>
      </c>
      <c r="AQ56" s="126">
        <v>10</v>
      </c>
      <c r="AR56" s="113"/>
      <c r="AS56" s="121">
        <v>7</v>
      </c>
      <c r="AT56" s="121">
        <v>1</v>
      </c>
      <c r="AU56" s="196"/>
      <c r="AV56" s="115">
        <f t="shared" si="2"/>
        <v>2</v>
      </c>
      <c r="AW56" s="126">
        <v>3</v>
      </c>
      <c r="AX56" s="113"/>
      <c r="AY56" s="197">
        <v>1</v>
      </c>
      <c r="AZ56" s="197">
        <v>1</v>
      </c>
      <c r="BA56" s="11"/>
      <c r="BB56" s="435">
        <v>1</v>
      </c>
      <c r="BC56" s="193">
        <f t="shared" si="4"/>
        <v>29</v>
      </c>
      <c r="BD56" s="126">
        <v>19</v>
      </c>
      <c r="BE56" s="113"/>
      <c r="BF56" s="113">
        <v>16</v>
      </c>
      <c r="BG56" s="121">
        <v>1</v>
      </c>
      <c r="BH56" s="121"/>
      <c r="BI56" s="121"/>
      <c r="BJ56" s="418">
        <f t="shared" si="16"/>
        <v>2</v>
      </c>
      <c r="BK56" s="126">
        <v>8</v>
      </c>
      <c r="BL56" s="113"/>
      <c r="BM56" s="113">
        <v>5</v>
      </c>
      <c r="BN56" s="121">
        <v>3</v>
      </c>
      <c r="BO56" s="121"/>
      <c r="BP56" s="196"/>
      <c r="BQ56" s="418">
        <f t="shared" si="5"/>
        <v>0</v>
      </c>
      <c r="BR56" s="126">
        <v>2</v>
      </c>
      <c r="BS56" s="113"/>
      <c r="BT56" s="197">
        <v>1</v>
      </c>
      <c r="BU56" s="197"/>
      <c r="BV56" s="197"/>
      <c r="BW56" s="11"/>
      <c r="BX56" s="483">
        <f t="shared" si="6"/>
        <v>1</v>
      </c>
      <c r="BY56" s="383">
        <f t="shared" si="7"/>
        <v>4</v>
      </c>
      <c r="BZ56" s="242">
        <f t="shared" si="8"/>
        <v>40</v>
      </c>
      <c r="CA56" s="269">
        <f t="shared" si="9"/>
        <v>22</v>
      </c>
      <c r="CB56" s="290">
        <f t="shared" si="10"/>
        <v>55</v>
      </c>
      <c r="CC56" s="496">
        <f t="shared" si="11"/>
        <v>4</v>
      </c>
      <c r="CD56" s="500">
        <f t="shared" si="12"/>
        <v>10</v>
      </c>
      <c r="CE56" s="501">
        <f t="shared" si="13"/>
        <v>14</v>
      </c>
      <c r="CF56" s="500">
        <f t="shared" si="14"/>
        <v>35</v>
      </c>
    </row>
    <row r="57" spans="1:84" ht="12.75">
      <c r="A57" s="194">
        <v>38</v>
      </c>
      <c r="B57" s="28" t="s">
        <v>51</v>
      </c>
      <c r="C57" s="195" t="s">
        <v>1</v>
      </c>
      <c r="D57" s="120">
        <v>16</v>
      </c>
      <c r="E57" s="121">
        <v>8</v>
      </c>
      <c r="F57" s="121"/>
      <c r="G57" s="121">
        <v>4</v>
      </c>
      <c r="H57" s="122">
        <v>4</v>
      </c>
      <c r="I57" s="120">
        <v>10</v>
      </c>
      <c r="J57" s="121"/>
      <c r="K57" s="121"/>
      <c r="L57" s="196">
        <v>5</v>
      </c>
      <c r="M57" s="124">
        <v>5</v>
      </c>
      <c r="N57" s="120">
        <v>2</v>
      </c>
      <c r="O57" s="197">
        <v>1</v>
      </c>
      <c r="P57" s="11">
        <v>1</v>
      </c>
      <c r="Q57" s="198"/>
      <c r="R57" s="199">
        <v>19</v>
      </c>
      <c r="S57" s="126">
        <v>12</v>
      </c>
      <c r="T57" s="113"/>
      <c r="U57" s="113"/>
      <c r="V57" s="121">
        <v>7</v>
      </c>
      <c r="W57" s="121"/>
      <c r="X57" s="121">
        <v>3</v>
      </c>
      <c r="Y57" s="122">
        <v>2</v>
      </c>
      <c r="Z57" s="126">
        <v>5</v>
      </c>
      <c r="AA57" s="121">
        <v>1</v>
      </c>
      <c r="AB57" s="121"/>
      <c r="AC57" s="196"/>
      <c r="AD57" s="124">
        <v>4</v>
      </c>
      <c r="AE57" s="126">
        <v>2</v>
      </c>
      <c r="AF57" s="197">
        <v>1</v>
      </c>
      <c r="AG57" s="11">
        <v>1</v>
      </c>
      <c r="AH57" s="198"/>
      <c r="AI57" s="193">
        <f t="shared" si="0"/>
        <v>13</v>
      </c>
      <c r="AJ57" s="126">
        <v>10</v>
      </c>
      <c r="AK57" s="113"/>
      <c r="AL57" s="113"/>
      <c r="AM57" s="121">
        <v>3</v>
      </c>
      <c r="AN57" s="121"/>
      <c r="AO57" s="121">
        <v>5</v>
      </c>
      <c r="AP57" s="418">
        <f t="shared" si="1"/>
        <v>2</v>
      </c>
      <c r="AQ57" s="126">
        <v>1</v>
      </c>
      <c r="AR57" s="113"/>
      <c r="AS57" s="121">
        <v>1</v>
      </c>
      <c r="AT57" s="121"/>
      <c r="AU57" s="196"/>
      <c r="AV57" s="115">
        <f t="shared" si="2"/>
        <v>0</v>
      </c>
      <c r="AW57" s="126">
        <v>2</v>
      </c>
      <c r="AX57" s="113"/>
      <c r="AY57" s="197"/>
      <c r="AZ57" s="197"/>
      <c r="BA57" s="11">
        <v>2</v>
      </c>
      <c r="BB57" s="435">
        <f t="shared" si="3"/>
        <v>0</v>
      </c>
      <c r="BC57" s="193">
        <f t="shared" si="4"/>
        <v>11</v>
      </c>
      <c r="BD57" s="126">
        <v>8</v>
      </c>
      <c r="BE57" s="113"/>
      <c r="BF57" s="113">
        <v>2</v>
      </c>
      <c r="BG57" s="121">
        <v>2</v>
      </c>
      <c r="BH57" s="121"/>
      <c r="BI57" s="121">
        <v>4</v>
      </c>
      <c r="BJ57" s="418">
        <f t="shared" si="16"/>
        <v>0</v>
      </c>
      <c r="BK57" s="126">
        <v>1</v>
      </c>
      <c r="BL57" s="113"/>
      <c r="BM57" s="113"/>
      <c r="BN57" s="121">
        <v>1</v>
      </c>
      <c r="BO57" s="121"/>
      <c r="BP57" s="196"/>
      <c r="BQ57" s="418">
        <f t="shared" si="5"/>
        <v>0</v>
      </c>
      <c r="BR57" s="126">
        <v>2</v>
      </c>
      <c r="BS57" s="113"/>
      <c r="BT57" s="197"/>
      <c r="BU57" s="197">
        <v>1</v>
      </c>
      <c r="BV57" s="197"/>
      <c r="BW57" s="11">
        <v>1</v>
      </c>
      <c r="BX57" s="483">
        <f t="shared" si="6"/>
        <v>0</v>
      </c>
      <c r="BY57" s="383">
        <f t="shared" si="7"/>
        <v>9</v>
      </c>
      <c r="BZ57" s="242">
        <f t="shared" si="8"/>
        <v>28</v>
      </c>
      <c r="CA57" s="269">
        <f t="shared" si="9"/>
        <v>2</v>
      </c>
      <c r="CB57" s="290">
        <f t="shared" si="10"/>
        <v>7.142857142857143</v>
      </c>
      <c r="CC57" s="496">
        <f t="shared" si="11"/>
        <v>9</v>
      </c>
      <c r="CD57" s="500">
        <f t="shared" si="12"/>
        <v>32.142857142857146</v>
      </c>
      <c r="CE57" s="501">
        <f t="shared" si="13"/>
        <v>17</v>
      </c>
      <c r="CF57" s="500">
        <f t="shared" si="14"/>
        <v>60.714285714285715</v>
      </c>
    </row>
    <row r="58" spans="1:84" ht="12.75">
      <c r="A58" s="194">
        <v>7</v>
      </c>
      <c r="B58" s="28" t="s">
        <v>52</v>
      </c>
      <c r="C58" s="195" t="s">
        <v>2</v>
      </c>
      <c r="D58" s="120">
        <v>27</v>
      </c>
      <c r="E58" s="121">
        <v>10</v>
      </c>
      <c r="F58" s="121"/>
      <c r="G58" s="121">
        <v>9</v>
      </c>
      <c r="H58" s="122">
        <v>8</v>
      </c>
      <c r="I58" s="120">
        <v>12</v>
      </c>
      <c r="J58" s="121">
        <v>7</v>
      </c>
      <c r="K58" s="121"/>
      <c r="L58" s="196">
        <v>5</v>
      </c>
      <c r="M58" s="124"/>
      <c r="N58" s="120">
        <v>4</v>
      </c>
      <c r="O58" s="197">
        <v>3</v>
      </c>
      <c r="P58" s="11">
        <v>1</v>
      </c>
      <c r="Q58" s="198"/>
      <c r="R58" s="199">
        <v>35</v>
      </c>
      <c r="S58" s="126">
        <v>19</v>
      </c>
      <c r="T58" s="113"/>
      <c r="U58" s="113"/>
      <c r="V58" s="121">
        <v>7</v>
      </c>
      <c r="W58" s="121"/>
      <c r="X58" s="121">
        <v>5</v>
      </c>
      <c r="Y58" s="122">
        <v>7</v>
      </c>
      <c r="Z58" s="126">
        <v>12</v>
      </c>
      <c r="AA58" s="121">
        <v>4</v>
      </c>
      <c r="AB58" s="121"/>
      <c r="AC58" s="196">
        <v>4</v>
      </c>
      <c r="AD58" s="124">
        <v>4</v>
      </c>
      <c r="AE58" s="126">
        <v>4</v>
      </c>
      <c r="AF58" s="197">
        <v>1</v>
      </c>
      <c r="AG58" s="11">
        <v>3</v>
      </c>
      <c r="AH58" s="198"/>
      <c r="AI58" s="193">
        <f t="shared" si="0"/>
        <v>24</v>
      </c>
      <c r="AJ58" s="126">
        <v>12</v>
      </c>
      <c r="AK58" s="113"/>
      <c r="AL58" s="113"/>
      <c r="AM58" s="121">
        <v>5</v>
      </c>
      <c r="AN58" s="121"/>
      <c r="AO58" s="121">
        <v>5</v>
      </c>
      <c r="AP58" s="418">
        <f t="shared" si="1"/>
        <v>2</v>
      </c>
      <c r="AQ58" s="126">
        <v>8</v>
      </c>
      <c r="AR58" s="113"/>
      <c r="AS58" s="121">
        <v>6</v>
      </c>
      <c r="AT58" s="121"/>
      <c r="AU58" s="196"/>
      <c r="AV58" s="115">
        <f t="shared" si="2"/>
        <v>2</v>
      </c>
      <c r="AW58" s="126">
        <v>4</v>
      </c>
      <c r="AX58" s="113"/>
      <c r="AY58" s="197">
        <v>1</v>
      </c>
      <c r="AZ58" s="197"/>
      <c r="BA58" s="11">
        <v>3</v>
      </c>
      <c r="BB58" s="435">
        <f>AW58-AY58-BA58</f>
        <v>0</v>
      </c>
      <c r="BC58" s="193">
        <f t="shared" si="4"/>
        <v>20</v>
      </c>
      <c r="BD58" s="126">
        <v>10</v>
      </c>
      <c r="BE58" s="113"/>
      <c r="BF58" s="113">
        <v>3</v>
      </c>
      <c r="BG58" s="121">
        <v>3</v>
      </c>
      <c r="BH58" s="121"/>
      <c r="BI58" s="121">
        <v>3</v>
      </c>
      <c r="BJ58" s="418">
        <f t="shared" si="16"/>
        <v>1</v>
      </c>
      <c r="BK58" s="126">
        <v>6</v>
      </c>
      <c r="BL58" s="113"/>
      <c r="BM58" s="113">
        <v>3</v>
      </c>
      <c r="BN58" s="121">
        <v>1</v>
      </c>
      <c r="BO58" s="121">
        <v>1</v>
      </c>
      <c r="BP58" s="196">
        <v>1</v>
      </c>
      <c r="BQ58" s="418">
        <f t="shared" si="5"/>
        <v>0</v>
      </c>
      <c r="BR58" s="126">
        <v>4</v>
      </c>
      <c r="BS58" s="113"/>
      <c r="BT58" s="197"/>
      <c r="BU58" s="197">
        <v>1</v>
      </c>
      <c r="BV58" s="197"/>
      <c r="BW58" s="11">
        <v>2</v>
      </c>
      <c r="BX58" s="483">
        <f t="shared" si="6"/>
        <v>1</v>
      </c>
      <c r="BY58" s="383">
        <f t="shared" si="7"/>
        <v>12</v>
      </c>
      <c r="BZ58" s="242">
        <f t="shared" si="8"/>
        <v>43</v>
      </c>
      <c r="CA58" s="269">
        <f t="shared" si="9"/>
        <v>6</v>
      </c>
      <c r="CB58" s="290">
        <f t="shared" si="10"/>
        <v>13.953488372093023</v>
      </c>
      <c r="CC58" s="496">
        <f t="shared" si="11"/>
        <v>12</v>
      </c>
      <c r="CD58" s="500">
        <f t="shared" si="12"/>
        <v>27.906976744186046</v>
      </c>
      <c r="CE58" s="501">
        <f t="shared" si="13"/>
        <v>25</v>
      </c>
      <c r="CF58" s="500">
        <f t="shared" si="14"/>
        <v>58.13953488372093</v>
      </c>
    </row>
    <row r="59" spans="1:84" ht="12.75">
      <c r="A59" s="194">
        <v>11</v>
      </c>
      <c r="B59" s="28" t="s">
        <v>53</v>
      </c>
      <c r="C59" s="195" t="s">
        <v>3</v>
      </c>
      <c r="D59" s="120">
        <v>69</v>
      </c>
      <c r="E59" s="121">
        <v>66</v>
      </c>
      <c r="F59" s="121"/>
      <c r="G59" s="121"/>
      <c r="H59" s="122">
        <v>3</v>
      </c>
      <c r="I59" s="120">
        <v>9</v>
      </c>
      <c r="J59" s="121">
        <v>9</v>
      </c>
      <c r="K59" s="121"/>
      <c r="L59" s="196"/>
      <c r="M59" s="124"/>
      <c r="N59" s="120">
        <v>2</v>
      </c>
      <c r="O59" s="197">
        <v>2</v>
      </c>
      <c r="P59" s="11"/>
      <c r="Q59" s="198"/>
      <c r="R59" s="199">
        <v>77</v>
      </c>
      <c r="S59" s="126">
        <v>66</v>
      </c>
      <c r="T59" s="113"/>
      <c r="U59" s="113"/>
      <c r="V59" s="121">
        <v>66</v>
      </c>
      <c r="W59" s="121"/>
      <c r="X59" s="121"/>
      <c r="Y59" s="122"/>
      <c r="Z59" s="126">
        <v>9</v>
      </c>
      <c r="AA59" s="121">
        <v>9</v>
      </c>
      <c r="AB59" s="121"/>
      <c r="AC59" s="196"/>
      <c r="AD59" s="124"/>
      <c r="AE59" s="126">
        <v>2</v>
      </c>
      <c r="AF59" s="197">
        <v>2</v>
      </c>
      <c r="AG59" s="11"/>
      <c r="AH59" s="198"/>
      <c r="AI59" s="193">
        <f t="shared" si="0"/>
        <v>77</v>
      </c>
      <c r="AJ59" s="126">
        <v>66</v>
      </c>
      <c r="AK59" s="113"/>
      <c r="AL59" s="113"/>
      <c r="AM59" s="121">
        <v>66</v>
      </c>
      <c r="AN59" s="121"/>
      <c r="AO59" s="121"/>
      <c r="AP59" s="418">
        <f t="shared" si="1"/>
        <v>0</v>
      </c>
      <c r="AQ59" s="126">
        <v>9</v>
      </c>
      <c r="AR59" s="113"/>
      <c r="AS59" s="121">
        <v>9</v>
      </c>
      <c r="AT59" s="121"/>
      <c r="AU59" s="196"/>
      <c r="AV59" s="115">
        <f t="shared" si="2"/>
        <v>0</v>
      </c>
      <c r="AW59" s="126">
        <v>2</v>
      </c>
      <c r="AX59" s="113"/>
      <c r="AY59" s="197">
        <v>2</v>
      </c>
      <c r="AZ59" s="197"/>
      <c r="BA59" s="11"/>
      <c r="BB59" s="435">
        <f t="shared" si="3"/>
        <v>0</v>
      </c>
      <c r="BC59" s="193">
        <f t="shared" si="4"/>
        <v>77</v>
      </c>
      <c r="BD59" s="126">
        <v>66</v>
      </c>
      <c r="BE59" s="113"/>
      <c r="BF59" s="113"/>
      <c r="BG59" s="121">
        <v>62</v>
      </c>
      <c r="BH59" s="121"/>
      <c r="BI59" s="121">
        <v>4</v>
      </c>
      <c r="BJ59" s="418">
        <f t="shared" si="16"/>
        <v>0</v>
      </c>
      <c r="BK59" s="126">
        <v>9</v>
      </c>
      <c r="BL59" s="113"/>
      <c r="BM59" s="113"/>
      <c r="BN59" s="121">
        <v>9</v>
      </c>
      <c r="BO59" s="121"/>
      <c r="BP59" s="196"/>
      <c r="BQ59" s="418">
        <f t="shared" si="5"/>
        <v>0</v>
      </c>
      <c r="BR59" s="126">
        <v>2</v>
      </c>
      <c r="BS59" s="113"/>
      <c r="BT59" s="197"/>
      <c r="BU59" s="197">
        <v>2</v>
      </c>
      <c r="BV59" s="197"/>
      <c r="BW59" s="11"/>
      <c r="BX59" s="483">
        <f t="shared" si="6"/>
        <v>0</v>
      </c>
      <c r="BY59" s="383">
        <f t="shared" si="7"/>
        <v>77</v>
      </c>
      <c r="BZ59" s="242">
        <f t="shared" si="8"/>
        <v>80</v>
      </c>
      <c r="CA59" s="269">
        <f t="shared" si="9"/>
        <v>0</v>
      </c>
      <c r="CB59" s="290">
        <f t="shared" si="10"/>
        <v>0</v>
      </c>
      <c r="CC59" s="496">
        <f t="shared" si="11"/>
        <v>77</v>
      </c>
      <c r="CD59" s="500">
        <f t="shared" si="12"/>
        <v>96.25</v>
      </c>
      <c r="CE59" s="501">
        <f t="shared" si="13"/>
        <v>3</v>
      </c>
      <c r="CF59" s="500">
        <f t="shared" si="14"/>
        <v>3.75</v>
      </c>
    </row>
    <row r="60" spans="1:84" ht="12.75">
      <c r="A60" s="194">
        <v>26</v>
      </c>
      <c r="B60" s="28" t="s">
        <v>54</v>
      </c>
      <c r="C60" s="195" t="s">
        <v>3</v>
      </c>
      <c r="D60" s="120">
        <v>62</v>
      </c>
      <c r="E60" s="121">
        <v>48</v>
      </c>
      <c r="F60" s="121"/>
      <c r="G60" s="121">
        <v>6</v>
      </c>
      <c r="H60" s="122">
        <v>8</v>
      </c>
      <c r="I60" s="120">
        <v>16</v>
      </c>
      <c r="J60" s="121">
        <v>14</v>
      </c>
      <c r="K60" s="121"/>
      <c r="L60" s="196">
        <v>2</v>
      </c>
      <c r="M60" s="124"/>
      <c r="N60" s="120">
        <v>2</v>
      </c>
      <c r="O60" s="197">
        <v>1</v>
      </c>
      <c r="P60" s="11">
        <v>1</v>
      </c>
      <c r="Q60" s="198"/>
      <c r="R60" s="199">
        <v>72</v>
      </c>
      <c r="S60" s="126">
        <v>54</v>
      </c>
      <c r="T60" s="113"/>
      <c r="U60" s="113"/>
      <c r="V60" s="121">
        <v>51</v>
      </c>
      <c r="W60" s="121"/>
      <c r="X60" s="121">
        <v>1</v>
      </c>
      <c r="Y60" s="122">
        <v>2</v>
      </c>
      <c r="Z60" s="126">
        <v>16</v>
      </c>
      <c r="AA60" s="121">
        <v>16</v>
      </c>
      <c r="AB60" s="121"/>
      <c r="AC60" s="196"/>
      <c r="AD60" s="124"/>
      <c r="AE60" s="126">
        <v>2</v>
      </c>
      <c r="AF60" s="197">
        <v>2</v>
      </c>
      <c r="AG60" s="11"/>
      <c r="AH60" s="198"/>
      <c r="AI60" s="193">
        <f t="shared" si="0"/>
        <v>70</v>
      </c>
      <c r="AJ60" s="126">
        <v>52</v>
      </c>
      <c r="AK60" s="113"/>
      <c r="AL60" s="113"/>
      <c r="AM60" s="121">
        <v>45</v>
      </c>
      <c r="AN60" s="121"/>
      <c r="AO60" s="121">
        <v>5</v>
      </c>
      <c r="AP60" s="418">
        <f t="shared" si="1"/>
        <v>2</v>
      </c>
      <c r="AQ60" s="126">
        <v>16</v>
      </c>
      <c r="AR60" s="113"/>
      <c r="AS60" s="121">
        <v>13</v>
      </c>
      <c r="AT60" s="121"/>
      <c r="AU60" s="196">
        <v>3</v>
      </c>
      <c r="AV60" s="115">
        <f t="shared" si="2"/>
        <v>0</v>
      </c>
      <c r="AW60" s="126">
        <v>2</v>
      </c>
      <c r="AX60" s="113"/>
      <c r="AY60" s="197">
        <v>1</v>
      </c>
      <c r="AZ60" s="197"/>
      <c r="BA60" s="11">
        <v>1</v>
      </c>
      <c r="BB60" s="435">
        <f t="shared" si="3"/>
        <v>0</v>
      </c>
      <c r="BC60" s="193">
        <f t="shared" si="4"/>
        <v>68</v>
      </c>
      <c r="BD60" s="126">
        <v>50</v>
      </c>
      <c r="BE60" s="113"/>
      <c r="BF60" s="113"/>
      <c r="BG60" s="121">
        <v>37</v>
      </c>
      <c r="BH60" s="121">
        <v>1</v>
      </c>
      <c r="BI60" s="121">
        <v>12</v>
      </c>
      <c r="BJ60" s="418">
        <f t="shared" si="16"/>
        <v>0</v>
      </c>
      <c r="BK60" s="126">
        <v>16</v>
      </c>
      <c r="BL60" s="113"/>
      <c r="BM60" s="113"/>
      <c r="BN60" s="121">
        <v>9</v>
      </c>
      <c r="BO60" s="121"/>
      <c r="BP60" s="196">
        <v>7</v>
      </c>
      <c r="BQ60" s="418">
        <f t="shared" si="5"/>
        <v>0</v>
      </c>
      <c r="BR60" s="126">
        <v>2</v>
      </c>
      <c r="BS60" s="113"/>
      <c r="BT60" s="197"/>
      <c r="BU60" s="197">
        <v>1</v>
      </c>
      <c r="BV60" s="197"/>
      <c r="BW60" s="11">
        <v>1</v>
      </c>
      <c r="BX60" s="483">
        <f t="shared" si="6"/>
        <v>0</v>
      </c>
      <c r="BY60" s="383">
        <f t="shared" si="7"/>
        <v>68</v>
      </c>
      <c r="BZ60" s="242">
        <f t="shared" si="8"/>
        <v>80</v>
      </c>
      <c r="CA60" s="269">
        <f t="shared" si="9"/>
        <v>0</v>
      </c>
      <c r="CB60" s="290">
        <f t="shared" si="10"/>
        <v>0</v>
      </c>
      <c r="CC60" s="496">
        <f t="shared" si="11"/>
        <v>68</v>
      </c>
      <c r="CD60" s="500">
        <f t="shared" si="12"/>
        <v>85</v>
      </c>
      <c r="CE60" s="501">
        <f t="shared" si="13"/>
        <v>12</v>
      </c>
      <c r="CF60" s="500">
        <f t="shared" si="14"/>
        <v>15</v>
      </c>
    </row>
    <row r="61" spans="1:84" ht="12.75">
      <c r="A61" s="194">
        <v>64</v>
      </c>
      <c r="B61" s="28" t="s">
        <v>55</v>
      </c>
      <c r="C61" s="195" t="s">
        <v>4</v>
      </c>
      <c r="D61" s="120">
        <v>12</v>
      </c>
      <c r="E61" s="121">
        <v>9</v>
      </c>
      <c r="F61" s="121"/>
      <c r="G61" s="121">
        <v>1</v>
      </c>
      <c r="H61" s="122">
        <v>2</v>
      </c>
      <c r="I61" s="120">
        <v>6</v>
      </c>
      <c r="J61" s="121">
        <v>5</v>
      </c>
      <c r="K61" s="121"/>
      <c r="L61" s="196">
        <v>1</v>
      </c>
      <c r="M61" s="124"/>
      <c r="N61" s="120">
        <v>2</v>
      </c>
      <c r="O61" s="197">
        <v>2</v>
      </c>
      <c r="P61" s="11"/>
      <c r="Q61" s="198"/>
      <c r="R61" s="199">
        <v>18</v>
      </c>
      <c r="S61" s="126">
        <v>10</v>
      </c>
      <c r="T61" s="113"/>
      <c r="U61" s="113"/>
      <c r="V61" s="121">
        <v>10</v>
      </c>
      <c r="W61" s="121"/>
      <c r="X61" s="121"/>
      <c r="Y61" s="122"/>
      <c r="Z61" s="126">
        <v>6</v>
      </c>
      <c r="AA61" s="121">
        <v>5</v>
      </c>
      <c r="AB61" s="121"/>
      <c r="AC61" s="196"/>
      <c r="AD61" s="124">
        <v>1</v>
      </c>
      <c r="AE61" s="126">
        <v>2</v>
      </c>
      <c r="AF61" s="197">
        <v>2</v>
      </c>
      <c r="AG61" s="11"/>
      <c r="AH61" s="198"/>
      <c r="AI61" s="193">
        <f t="shared" si="0"/>
        <v>17</v>
      </c>
      <c r="AJ61" s="126">
        <v>10</v>
      </c>
      <c r="AK61" s="113"/>
      <c r="AL61" s="113"/>
      <c r="AM61" s="121">
        <v>9</v>
      </c>
      <c r="AN61" s="121">
        <v>1</v>
      </c>
      <c r="AO61" s="121"/>
      <c r="AP61" s="418">
        <f t="shared" si="1"/>
        <v>0</v>
      </c>
      <c r="AQ61" s="126">
        <v>5</v>
      </c>
      <c r="AR61" s="113"/>
      <c r="AS61" s="121">
        <v>5</v>
      </c>
      <c r="AT61" s="121"/>
      <c r="AU61" s="196"/>
      <c r="AV61" s="115">
        <f t="shared" si="2"/>
        <v>0</v>
      </c>
      <c r="AW61" s="126">
        <v>2</v>
      </c>
      <c r="AX61" s="113"/>
      <c r="AY61" s="197">
        <v>2</v>
      </c>
      <c r="AZ61" s="197"/>
      <c r="BA61" s="11"/>
      <c r="BB61" s="435">
        <f t="shared" si="3"/>
        <v>0</v>
      </c>
      <c r="BC61" s="193">
        <f t="shared" si="4"/>
        <v>17</v>
      </c>
      <c r="BD61" s="126">
        <v>10</v>
      </c>
      <c r="BE61" s="113"/>
      <c r="BF61" s="113">
        <v>8</v>
      </c>
      <c r="BG61" s="121"/>
      <c r="BH61" s="121"/>
      <c r="BI61" s="121">
        <v>1</v>
      </c>
      <c r="BJ61" s="418">
        <f t="shared" si="16"/>
        <v>1</v>
      </c>
      <c r="BK61" s="126">
        <v>5</v>
      </c>
      <c r="BL61" s="113"/>
      <c r="BM61" s="113">
        <v>4</v>
      </c>
      <c r="BN61" s="121"/>
      <c r="BO61" s="121"/>
      <c r="BP61" s="196">
        <v>1</v>
      </c>
      <c r="BQ61" s="418">
        <f t="shared" si="5"/>
        <v>0</v>
      </c>
      <c r="BR61" s="126">
        <v>2</v>
      </c>
      <c r="BS61" s="113"/>
      <c r="BT61" s="197">
        <v>1</v>
      </c>
      <c r="BU61" s="197"/>
      <c r="BV61" s="197"/>
      <c r="BW61" s="11">
        <v>1</v>
      </c>
      <c r="BX61" s="483">
        <f t="shared" si="6"/>
        <v>0</v>
      </c>
      <c r="BY61" s="383">
        <f t="shared" si="7"/>
        <v>3</v>
      </c>
      <c r="BZ61" s="242">
        <f t="shared" si="8"/>
        <v>20</v>
      </c>
      <c r="CA61" s="269">
        <f t="shared" si="9"/>
        <v>13</v>
      </c>
      <c r="CB61" s="290">
        <f t="shared" si="10"/>
        <v>65</v>
      </c>
      <c r="CC61" s="496">
        <f t="shared" si="11"/>
        <v>3</v>
      </c>
      <c r="CD61" s="500">
        <f t="shared" si="12"/>
        <v>15</v>
      </c>
      <c r="CE61" s="501">
        <f t="shared" si="13"/>
        <v>4</v>
      </c>
      <c r="CF61" s="500">
        <f t="shared" si="14"/>
        <v>20</v>
      </c>
    </row>
    <row r="62" spans="1:84" ht="12.75">
      <c r="A62" s="194">
        <v>12</v>
      </c>
      <c r="B62" s="28" t="s">
        <v>56</v>
      </c>
      <c r="C62" s="195" t="s">
        <v>3</v>
      </c>
      <c r="D62" s="120">
        <v>44</v>
      </c>
      <c r="E62" s="121">
        <v>40</v>
      </c>
      <c r="F62" s="121"/>
      <c r="G62" s="121"/>
      <c r="H62" s="122">
        <v>4</v>
      </c>
      <c r="I62" s="120">
        <v>14</v>
      </c>
      <c r="J62" s="121">
        <v>14</v>
      </c>
      <c r="K62" s="121"/>
      <c r="L62" s="196"/>
      <c r="M62" s="124"/>
      <c r="N62" s="120">
        <v>2</v>
      </c>
      <c r="O62" s="197">
        <v>1</v>
      </c>
      <c r="P62" s="11">
        <v>1</v>
      </c>
      <c r="Q62" s="198"/>
      <c r="R62" s="199">
        <v>56</v>
      </c>
      <c r="S62" s="126">
        <v>40</v>
      </c>
      <c r="T62" s="113"/>
      <c r="U62" s="113"/>
      <c r="V62" s="121">
        <v>39</v>
      </c>
      <c r="W62" s="121"/>
      <c r="X62" s="121">
        <v>1</v>
      </c>
      <c r="Y62" s="122"/>
      <c r="Z62" s="126">
        <v>14</v>
      </c>
      <c r="AA62" s="121">
        <v>14</v>
      </c>
      <c r="AB62" s="121"/>
      <c r="AC62" s="196"/>
      <c r="AD62" s="124"/>
      <c r="AE62" s="126">
        <v>2</v>
      </c>
      <c r="AF62" s="197">
        <v>1</v>
      </c>
      <c r="AG62" s="11">
        <v>1</v>
      </c>
      <c r="AH62" s="198"/>
      <c r="AI62" s="193">
        <f t="shared" si="0"/>
        <v>56</v>
      </c>
      <c r="AJ62" s="126">
        <v>40</v>
      </c>
      <c r="AK62" s="113"/>
      <c r="AL62" s="113"/>
      <c r="AM62" s="121">
        <v>39</v>
      </c>
      <c r="AN62" s="121"/>
      <c r="AO62" s="121">
        <v>1</v>
      </c>
      <c r="AP62" s="418">
        <f t="shared" si="1"/>
        <v>0</v>
      </c>
      <c r="AQ62" s="126">
        <v>14</v>
      </c>
      <c r="AR62" s="113"/>
      <c r="AS62" s="121">
        <v>14</v>
      </c>
      <c r="AT62" s="121"/>
      <c r="AU62" s="196"/>
      <c r="AV62" s="115">
        <f t="shared" si="2"/>
        <v>0</v>
      </c>
      <c r="AW62" s="126">
        <v>2</v>
      </c>
      <c r="AX62" s="113"/>
      <c r="AY62" s="197">
        <v>1</v>
      </c>
      <c r="AZ62" s="197"/>
      <c r="BA62" s="11">
        <v>1</v>
      </c>
      <c r="BB62" s="435">
        <f t="shared" si="3"/>
        <v>0</v>
      </c>
      <c r="BC62" s="193">
        <f t="shared" si="4"/>
        <v>56</v>
      </c>
      <c r="BD62" s="126">
        <v>40</v>
      </c>
      <c r="BE62" s="113"/>
      <c r="BF62" s="113"/>
      <c r="BG62" s="121">
        <v>39</v>
      </c>
      <c r="BH62" s="121"/>
      <c r="BI62" s="121"/>
      <c r="BJ62" s="418">
        <f t="shared" si="16"/>
        <v>1</v>
      </c>
      <c r="BK62" s="126">
        <v>14</v>
      </c>
      <c r="BL62" s="113"/>
      <c r="BM62" s="113"/>
      <c r="BN62" s="121">
        <v>14</v>
      </c>
      <c r="BO62" s="121"/>
      <c r="BP62" s="196"/>
      <c r="BQ62" s="418">
        <f t="shared" si="5"/>
        <v>0</v>
      </c>
      <c r="BR62" s="126">
        <v>2</v>
      </c>
      <c r="BS62" s="113"/>
      <c r="BT62" s="197"/>
      <c r="BU62" s="197">
        <v>2</v>
      </c>
      <c r="BV62" s="197"/>
      <c r="BW62" s="11"/>
      <c r="BX62" s="483">
        <f t="shared" si="6"/>
        <v>0</v>
      </c>
      <c r="BY62" s="383">
        <f t="shared" si="7"/>
        <v>55</v>
      </c>
      <c r="BZ62" s="242">
        <f t="shared" si="8"/>
        <v>60</v>
      </c>
      <c r="CA62" s="269">
        <f t="shared" si="9"/>
        <v>0</v>
      </c>
      <c r="CB62" s="290">
        <f t="shared" si="10"/>
        <v>0</v>
      </c>
      <c r="CC62" s="496">
        <f t="shared" si="11"/>
        <v>55</v>
      </c>
      <c r="CD62" s="500">
        <f t="shared" si="12"/>
        <v>91.66666666666667</v>
      </c>
      <c r="CE62" s="501">
        <f t="shared" si="13"/>
        <v>5</v>
      </c>
      <c r="CF62" s="500">
        <f t="shared" si="14"/>
        <v>8.333333333333334</v>
      </c>
    </row>
    <row r="63" spans="1:84" ht="12.75">
      <c r="A63" s="194">
        <v>34</v>
      </c>
      <c r="B63" s="28" t="s">
        <v>57</v>
      </c>
      <c r="C63" s="195" t="s">
        <v>1</v>
      </c>
      <c r="D63" s="120">
        <v>48</v>
      </c>
      <c r="E63" s="121">
        <v>44</v>
      </c>
      <c r="F63" s="121"/>
      <c r="G63" s="121">
        <v>3</v>
      </c>
      <c r="H63" s="122">
        <v>1</v>
      </c>
      <c r="I63" s="120">
        <v>25</v>
      </c>
      <c r="J63" s="121">
        <v>24</v>
      </c>
      <c r="K63" s="121"/>
      <c r="L63" s="196">
        <v>1</v>
      </c>
      <c r="M63" s="124"/>
      <c r="N63" s="120">
        <v>7</v>
      </c>
      <c r="O63" s="197">
        <v>7</v>
      </c>
      <c r="P63" s="11"/>
      <c r="Q63" s="198"/>
      <c r="R63" s="199">
        <v>79</v>
      </c>
      <c r="S63" s="126">
        <v>47</v>
      </c>
      <c r="T63" s="113"/>
      <c r="U63" s="113"/>
      <c r="V63" s="121">
        <v>40</v>
      </c>
      <c r="W63" s="121"/>
      <c r="X63" s="121">
        <v>3</v>
      </c>
      <c r="Y63" s="122">
        <v>4</v>
      </c>
      <c r="Z63" s="126">
        <v>25</v>
      </c>
      <c r="AA63" s="121">
        <v>23</v>
      </c>
      <c r="AB63" s="121"/>
      <c r="AC63" s="196">
        <v>2</v>
      </c>
      <c r="AD63" s="124"/>
      <c r="AE63" s="126">
        <v>7</v>
      </c>
      <c r="AF63" s="197">
        <v>7</v>
      </c>
      <c r="AG63" s="11"/>
      <c r="AH63" s="198"/>
      <c r="AI63" s="193">
        <f t="shared" si="0"/>
        <v>75</v>
      </c>
      <c r="AJ63" s="126">
        <v>43</v>
      </c>
      <c r="AK63" s="113"/>
      <c r="AL63" s="113"/>
      <c r="AM63" s="121">
        <v>29</v>
      </c>
      <c r="AN63" s="121">
        <v>2</v>
      </c>
      <c r="AO63" s="121">
        <v>9</v>
      </c>
      <c r="AP63" s="418">
        <f t="shared" si="1"/>
        <v>3</v>
      </c>
      <c r="AQ63" s="126">
        <v>25</v>
      </c>
      <c r="AR63" s="113"/>
      <c r="AS63" s="121">
        <v>17</v>
      </c>
      <c r="AT63" s="121">
        <v>2</v>
      </c>
      <c r="AU63" s="196">
        <v>3</v>
      </c>
      <c r="AV63" s="115">
        <f t="shared" si="2"/>
        <v>3</v>
      </c>
      <c r="AW63" s="126">
        <v>7</v>
      </c>
      <c r="AX63" s="113"/>
      <c r="AY63" s="197">
        <v>7</v>
      </c>
      <c r="AZ63" s="197"/>
      <c r="BA63" s="11"/>
      <c r="BB63" s="435">
        <f t="shared" si="3"/>
        <v>0</v>
      </c>
      <c r="BC63" s="193">
        <f t="shared" si="4"/>
        <v>69</v>
      </c>
      <c r="BD63" s="126">
        <v>40</v>
      </c>
      <c r="BE63" s="113"/>
      <c r="BF63" s="113">
        <v>26</v>
      </c>
      <c r="BG63" s="121">
        <v>7</v>
      </c>
      <c r="BH63" s="121"/>
      <c r="BI63" s="121">
        <v>4</v>
      </c>
      <c r="BJ63" s="418">
        <f t="shared" si="16"/>
        <v>3</v>
      </c>
      <c r="BK63" s="126">
        <v>22</v>
      </c>
      <c r="BL63" s="113"/>
      <c r="BM63" s="113">
        <v>14</v>
      </c>
      <c r="BN63" s="121">
        <v>2</v>
      </c>
      <c r="BO63" s="121"/>
      <c r="BP63" s="196">
        <v>5</v>
      </c>
      <c r="BQ63" s="418">
        <f t="shared" si="5"/>
        <v>1</v>
      </c>
      <c r="BR63" s="126">
        <v>7</v>
      </c>
      <c r="BS63" s="113"/>
      <c r="BT63" s="197">
        <v>5</v>
      </c>
      <c r="BU63" s="197"/>
      <c r="BV63" s="197"/>
      <c r="BW63" s="11">
        <v>2</v>
      </c>
      <c r="BX63" s="483">
        <f t="shared" si="6"/>
        <v>0</v>
      </c>
      <c r="BY63" s="383">
        <f t="shared" si="7"/>
        <v>20</v>
      </c>
      <c r="BZ63" s="242">
        <f t="shared" si="8"/>
        <v>80</v>
      </c>
      <c r="CA63" s="269">
        <f t="shared" si="9"/>
        <v>45</v>
      </c>
      <c r="CB63" s="290">
        <f t="shared" si="10"/>
        <v>56.25</v>
      </c>
      <c r="CC63" s="496">
        <f t="shared" si="11"/>
        <v>20</v>
      </c>
      <c r="CD63" s="500">
        <f t="shared" si="12"/>
        <v>25</v>
      </c>
      <c r="CE63" s="501">
        <f t="shared" si="13"/>
        <v>15</v>
      </c>
      <c r="CF63" s="500">
        <f t="shared" si="14"/>
        <v>18.75</v>
      </c>
    </row>
    <row r="64" spans="1:84" ht="12.75">
      <c r="A64" s="194">
        <v>33</v>
      </c>
      <c r="B64" s="28" t="s">
        <v>58</v>
      </c>
      <c r="C64" s="195" t="s">
        <v>2</v>
      </c>
      <c r="D64" s="120">
        <v>48</v>
      </c>
      <c r="E64" s="121">
        <v>39</v>
      </c>
      <c r="F64" s="121"/>
      <c r="G64" s="121">
        <v>3</v>
      </c>
      <c r="H64" s="122">
        <v>6</v>
      </c>
      <c r="I64" s="120">
        <v>19</v>
      </c>
      <c r="J64" s="121">
        <v>16</v>
      </c>
      <c r="K64" s="121"/>
      <c r="L64" s="196">
        <v>2</v>
      </c>
      <c r="M64" s="124">
        <v>1</v>
      </c>
      <c r="N64" s="120">
        <v>13</v>
      </c>
      <c r="O64" s="197">
        <v>12</v>
      </c>
      <c r="P64" s="11">
        <v>1</v>
      </c>
      <c r="Q64" s="198"/>
      <c r="R64" s="199">
        <v>73</v>
      </c>
      <c r="S64" s="126">
        <v>42</v>
      </c>
      <c r="T64" s="113"/>
      <c r="U64" s="113"/>
      <c r="V64" s="121">
        <v>38</v>
      </c>
      <c r="W64" s="121"/>
      <c r="X64" s="121">
        <v>3</v>
      </c>
      <c r="Y64" s="122">
        <v>1</v>
      </c>
      <c r="Z64" s="126">
        <v>18</v>
      </c>
      <c r="AA64" s="121">
        <v>16</v>
      </c>
      <c r="AB64" s="121"/>
      <c r="AC64" s="196"/>
      <c r="AD64" s="124">
        <v>2</v>
      </c>
      <c r="AE64" s="126">
        <v>13</v>
      </c>
      <c r="AF64" s="197">
        <v>12</v>
      </c>
      <c r="AG64" s="11">
        <v>1</v>
      </c>
      <c r="AH64" s="198"/>
      <c r="AI64" s="193">
        <f t="shared" si="0"/>
        <v>70</v>
      </c>
      <c r="AJ64" s="126">
        <v>41</v>
      </c>
      <c r="AK64" s="113"/>
      <c r="AL64" s="113"/>
      <c r="AM64" s="121">
        <v>37</v>
      </c>
      <c r="AN64" s="121"/>
      <c r="AO64" s="121">
        <v>1</v>
      </c>
      <c r="AP64" s="418">
        <f t="shared" si="1"/>
        <v>3</v>
      </c>
      <c r="AQ64" s="126">
        <v>16</v>
      </c>
      <c r="AR64" s="113"/>
      <c r="AS64" s="121">
        <v>11</v>
      </c>
      <c r="AT64" s="121"/>
      <c r="AU64" s="196">
        <v>4</v>
      </c>
      <c r="AV64" s="115">
        <f t="shared" si="2"/>
        <v>1</v>
      </c>
      <c r="AW64" s="126">
        <v>13</v>
      </c>
      <c r="AX64" s="113"/>
      <c r="AY64" s="197">
        <v>12</v>
      </c>
      <c r="AZ64" s="197"/>
      <c r="BA64" s="11">
        <v>1</v>
      </c>
      <c r="BB64" s="435">
        <f t="shared" si="3"/>
        <v>0</v>
      </c>
      <c r="BC64" s="193">
        <f t="shared" si="4"/>
        <v>66</v>
      </c>
      <c r="BD64" s="126">
        <v>38</v>
      </c>
      <c r="BE64" s="113"/>
      <c r="BF64" s="113">
        <v>30</v>
      </c>
      <c r="BG64" s="113">
        <v>2</v>
      </c>
      <c r="BH64" s="121">
        <v>1</v>
      </c>
      <c r="BI64" s="121">
        <v>5</v>
      </c>
      <c r="BJ64" s="418">
        <f t="shared" si="16"/>
        <v>0</v>
      </c>
      <c r="BK64" s="126">
        <v>15</v>
      </c>
      <c r="BL64" s="113"/>
      <c r="BM64" s="113">
        <v>9</v>
      </c>
      <c r="BN64" s="121">
        <v>2</v>
      </c>
      <c r="BO64" s="121"/>
      <c r="BP64" s="196">
        <v>2</v>
      </c>
      <c r="BQ64" s="418">
        <f t="shared" si="5"/>
        <v>2</v>
      </c>
      <c r="BR64" s="126">
        <v>13</v>
      </c>
      <c r="BS64" s="113"/>
      <c r="BT64" s="197">
        <v>9</v>
      </c>
      <c r="BU64" s="197"/>
      <c r="BV64" s="197"/>
      <c r="BW64" s="11">
        <v>4</v>
      </c>
      <c r="BX64" s="483">
        <f t="shared" si="6"/>
        <v>0</v>
      </c>
      <c r="BY64" s="383">
        <f t="shared" si="7"/>
        <v>16</v>
      </c>
      <c r="BZ64" s="242">
        <f t="shared" si="8"/>
        <v>80</v>
      </c>
      <c r="CA64" s="269">
        <f t="shared" si="9"/>
        <v>48</v>
      </c>
      <c r="CB64" s="290">
        <f t="shared" si="10"/>
        <v>60</v>
      </c>
      <c r="CC64" s="496">
        <f t="shared" si="11"/>
        <v>16</v>
      </c>
      <c r="CD64" s="500">
        <f t="shared" si="12"/>
        <v>20</v>
      </c>
      <c r="CE64" s="501">
        <f t="shared" si="13"/>
        <v>16</v>
      </c>
      <c r="CF64" s="500">
        <f t="shared" si="14"/>
        <v>20</v>
      </c>
    </row>
    <row r="65" spans="1:84" ht="12.75">
      <c r="A65" s="194">
        <v>23</v>
      </c>
      <c r="B65" s="28" t="s">
        <v>59</v>
      </c>
      <c r="C65" s="195" t="s">
        <v>3</v>
      </c>
      <c r="D65" s="120">
        <v>56</v>
      </c>
      <c r="E65" s="121">
        <v>49</v>
      </c>
      <c r="F65" s="121"/>
      <c r="G65" s="121"/>
      <c r="H65" s="122">
        <v>7</v>
      </c>
      <c r="I65" s="120">
        <v>20</v>
      </c>
      <c r="J65" s="121">
        <v>19</v>
      </c>
      <c r="K65" s="121"/>
      <c r="L65" s="196"/>
      <c r="M65" s="124">
        <v>1</v>
      </c>
      <c r="N65" s="120">
        <v>4</v>
      </c>
      <c r="O65" s="197">
        <v>4</v>
      </c>
      <c r="P65" s="11"/>
      <c r="Q65" s="198"/>
      <c r="R65" s="199">
        <v>72</v>
      </c>
      <c r="S65" s="126">
        <v>49</v>
      </c>
      <c r="T65" s="113"/>
      <c r="U65" s="113"/>
      <c r="V65" s="121">
        <v>45</v>
      </c>
      <c r="W65" s="121"/>
      <c r="X65" s="121">
        <v>2</v>
      </c>
      <c r="Y65" s="122">
        <v>2</v>
      </c>
      <c r="Z65" s="126">
        <v>19</v>
      </c>
      <c r="AA65" s="121">
        <v>18</v>
      </c>
      <c r="AB65" s="121"/>
      <c r="AC65" s="196"/>
      <c r="AD65" s="124">
        <v>1</v>
      </c>
      <c r="AE65" s="126">
        <v>4</v>
      </c>
      <c r="AF65" s="197">
        <v>4</v>
      </c>
      <c r="AG65" s="11"/>
      <c r="AH65" s="198"/>
      <c r="AI65" s="193">
        <f t="shared" si="0"/>
        <v>69</v>
      </c>
      <c r="AJ65" s="126">
        <v>47</v>
      </c>
      <c r="AK65" s="113"/>
      <c r="AL65" s="113"/>
      <c r="AM65" s="121">
        <v>42</v>
      </c>
      <c r="AN65" s="121"/>
      <c r="AO65" s="121">
        <v>3</v>
      </c>
      <c r="AP65" s="418">
        <f t="shared" si="1"/>
        <v>2</v>
      </c>
      <c r="AQ65" s="126">
        <v>18</v>
      </c>
      <c r="AR65" s="113"/>
      <c r="AS65" s="121">
        <v>18</v>
      </c>
      <c r="AT65" s="121"/>
      <c r="AU65" s="196"/>
      <c r="AV65" s="115">
        <f t="shared" si="2"/>
        <v>0</v>
      </c>
      <c r="AW65" s="126">
        <v>4</v>
      </c>
      <c r="AX65" s="113"/>
      <c r="AY65" s="197">
        <v>4</v>
      </c>
      <c r="AZ65" s="197"/>
      <c r="BA65" s="11"/>
      <c r="BB65" s="435">
        <f t="shared" si="3"/>
        <v>0</v>
      </c>
      <c r="BC65" s="193">
        <f t="shared" si="4"/>
        <v>67</v>
      </c>
      <c r="BD65" s="126">
        <v>45</v>
      </c>
      <c r="BE65" s="113"/>
      <c r="BF65" s="113">
        <v>6</v>
      </c>
      <c r="BG65" s="121">
        <v>35</v>
      </c>
      <c r="BH65" s="121">
        <v>1</v>
      </c>
      <c r="BI65" s="121">
        <v>2</v>
      </c>
      <c r="BJ65" s="418">
        <f t="shared" si="16"/>
        <v>1</v>
      </c>
      <c r="BK65" s="126">
        <v>18</v>
      </c>
      <c r="BL65" s="113"/>
      <c r="BM65" s="113">
        <v>1</v>
      </c>
      <c r="BN65" s="121">
        <v>16</v>
      </c>
      <c r="BO65" s="121"/>
      <c r="BP65" s="196"/>
      <c r="BQ65" s="418">
        <f t="shared" si="5"/>
        <v>1</v>
      </c>
      <c r="BR65" s="126">
        <v>4</v>
      </c>
      <c r="BS65" s="113"/>
      <c r="BT65" s="197">
        <v>4</v>
      </c>
      <c r="BU65" s="197"/>
      <c r="BV65" s="197"/>
      <c r="BW65" s="11"/>
      <c r="BX65" s="483">
        <f t="shared" si="6"/>
        <v>0</v>
      </c>
      <c r="BY65" s="383">
        <f t="shared" si="7"/>
        <v>54</v>
      </c>
      <c r="BZ65" s="242">
        <f t="shared" si="8"/>
        <v>80</v>
      </c>
      <c r="CA65" s="269">
        <f t="shared" si="9"/>
        <v>11</v>
      </c>
      <c r="CB65" s="290">
        <f t="shared" si="10"/>
        <v>13.75</v>
      </c>
      <c r="CC65" s="496">
        <f t="shared" si="11"/>
        <v>54</v>
      </c>
      <c r="CD65" s="500">
        <f t="shared" si="12"/>
        <v>67.5</v>
      </c>
      <c r="CE65" s="501">
        <f t="shared" si="13"/>
        <v>15</v>
      </c>
      <c r="CF65" s="500">
        <f t="shared" si="14"/>
        <v>18.75</v>
      </c>
    </row>
    <row r="66" spans="1:84" ht="12.75">
      <c r="A66" s="194">
        <v>78</v>
      </c>
      <c r="B66" s="28" t="s">
        <v>60</v>
      </c>
      <c r="C66" s="195" t="s">
        <v>3</v>
      </c>
      <c r="D66" s="120">
        <v>29</v>
      </c>
      <c r="E66" s="121">
        <v>21</v>
      </c>
      <c r="F66" s="121"/>
      <c r="G66" s="121">
        <v>1</v>
      </c>
      <c r="H66" s="122">
        <v>7</v>
      </c>
      <c r="I66" s="120">
        <v>9</v>
      </c>
      <c r="J66" s="121">
        <v>9</v>
      </c>
      <c r="K66" s="121"/>
      <c r="L66" s="196"/>
      <c r="M66" s="124"/>
      <c r="N66" s="120">
        <v>1</v>
      </c>
      <c r="O66" s="197">
        <v>1</v>
      </c>
      <c r="P66" s="11"/>
      <c r="Q66" s="198"/>
      <c r="R66" s="199">
        <v>32</v>
      </c>
      <c r="S66" s="126">
        <v>22</v>
      </c>
      <c r="T66" s="113"/>
      <c r="U66" s="113"/>
      <c r="V66" s="121">
        <v>19</v>
      </c>
      <c r="W66" s="121"/>
      <c r="X66" s="121"/>
      <c r="Y66" s="122">
        <v>3</v>
      </c>
      <c r="Z66" s="126">
        <v>9</v>
      </c>
      <c r="AA66" s="121">
        <v>9</v>
      </c>
      <c r="AB66" s="121"/>
      <c r="AC66" s="196"/>
      <c r="AD66" s="124"/>
      <c r="AE66" s="126">
        <v>1</v>
      </c>
      <c r="AF66" s="197">
        <v>1</v>
      </c>
      <c r="AG66" s="11"/>
      <c r="AH66" s="198"/>
      <c r="AI66" s="193">
        <f t="shared" si="0"/>
        <v>29</v>
      </c>
      <c r="AJ66" s="126">
        <v>19</v>
      </c>
      <c r="AK66" s="113"/>
      <c r="AL66" s="113"/>
      <c r="AM66" s="121">
        <v>16</v>
      </c>
      <c r="AN66" s="121"/>
      <c r="AO66" s="121">
        <v>2</v>
      </c>
      <c r="AP66" s="418">
        <f t="shared" si="1"/>
        <v>1</v>
      </c>
      <c r="AQ66" s="126">
        <v>9</v>
      </c>
      <c r="AR66" s="113"/>
      <c r="AS66" s="121">
        <v>7</v>
      </c>
      <c r="AT66" s="121"/>
      <c r="AU66" s="196">
        <v>2</v>
      </c>
      <c r="AV66" s="115">
        <f t="shared" si="2"/>
        <v>0</v>
      </c>
      <c r="AW66" s="126">
        <v>1</v>
      </c>
      <c r="AX66" s="113"/>
      <c r="AY66" s="197"/>
      <c r="AZ66" s="197"/>
      <c r="BA66" s="11"/>
      <c r="BB66" s="435">
        <f t="shared" si="3"/>
        <v>1</v>
      </c>
      <c r="BC66" s="193">
        <f t="shared" si="4"/>
        <v>27</v>
      </c>
      <c r="BD66" s="126">
        <v>18</v>
      </c>
      <c r="BE66" s="113"/>
      <c r="BF66" s="113">
        <v>11</v>
      </c>
      <c r="BG66" s="121">
        <v>1</v>
      </c>
      <c r="BH66" s="121"/>
      <c r="BI66" s="121">
        <v>6</v>
      </c>
      <c r="BJ66" s="418">
        <f t="shared" si="16"/>
        <v>0</v>
      </c>
      <c r="BK66" s="126">
        <v>9</v>
      </c>
      <c r="BL66" s="113"/>
      <c r="BM66" s="113">
        <v>5</v>
      </c>
      <c r="BN66" s="121">
        <v>2</v>
      </c>
      <c r="BO66" s="121"/>
      <c r="BP66" s="196">
        <v>2</v>
      </c>
      <c r="BQ66" s="418">
        <f t="shared" si="5"/>
        <v>0</v>
      </c>
      <c r="BR66" s="126"/>
      <c r="BS66" s="113"/>
      <c r="BT66" s="197"/>
      <c r="BU66" s="197"/>
      <c r="BV66" s="197"/>
      <c r="BW66" s="11"/>
      <c r="BX66" s="483">
        <f t="shared" si="6"/>
        <v>0</v>
      </c>
      <c r="BY66" s="383">
        <f t="shared" si="7"/>
        <v>11</v>
      </c>
      <c r="BZ66" s="242">
        <f t="shared" si="8"/>
        <v>39</v>
      </c>
      <c r="CA66" s="269">
        <f t="shared" si="9"/>
        <v>16</v>
      </c>
      <c r="CB66" s="290">
        <f t="shared" si="10"/>
        <v>41.02564102564103</v>
      </c>
      <c r="CC66" s="496">
        <f t="shared" si="11"/>
        <v>11</v>
      </c>
      <c r="CD66" s="500">
        <f t="shared" si="12"/>
        <v>28.205128205128204</v>
      </c>
      <c r="CE66" s="501">
        <f t="shared" si="13"/>
        <v>12</v>
      </c>
      <c r="CF66" s="500">
        <f t="shared" si="14"/>
        <v>30.76923076923077</v>
      </c>
    </row>
    <row r="67" spans="1:84" ht="12.75">
      <c r="A67" s="194">
        <v>48</v>
      </c>
      <c r="B67" s="28" t="s">
        <v>61</v>
      </c>
      <c r="C67" s="195" t="s">
        <v>2</v>
      </c>
      <c r="D67" s="120">
        <v>24</v>
      </c>
      <c r="E67" s="121">
        <v>22</v>
      </c>
      <c r="F67" s="121"/>
      <c r="G67" s="121"/>
      <c r="H67" s="122">
        <v>2</v>
      </c>
      <c r="I67" s="120">
        <v>11</v>
      </c>
      <c r="J67" s="121">
        <v>6</v>
      </c>
      <c r="K67" s="121"/>
      <c r="L67" s="196">
        <v>3</v>
      </c>
      <c r="M67" s="124">
        <v>2</v>
      </c>
      <c r="N67" s="120">
        <v>5</v>
      </c>
      <c r="O67" s="197">
        <v>4</v>
      </c>
      <c r="P67" s="11">
        <v>1</v>
      </c>
      <c r="Q67" s="198"/>
      <c r="R67" s="199">
        <v>36</v>
      </c>
      <c r="S67" s="126">
        <v>22</v>
      </c>
      <c r="T67" s="113"/>
      <c r="U67" s="113"/>
      <c r="V67" s="121">
        <v>13</v>
      </c>
      <c r="W67" s="121"/>
      <c r="X67" s="121">
        <v>9</v>
      </c>
      <c r="Y67" s="122"/>
      <c r="Z67" s="126">
        <v>9</v>
      </c>
      <c r="AA67" s="121">
        <v>4</v>
      </c>
      <c r="AB67" s="121"/>
      <c r="AC67" s="196">
        <v>2</v>
      </c>
      <c r="AD67" s="124">
        <v>3</v>
      </c>
      <c r="AE67" s="126">
        <v>5</v>
      </c>
      <c r="AF67" s="197">
        <v>2</v>
      </c>
      <c r="AG67" s="11">
        <v>2</v>
      </c>
      <c r="AH67" s="198">
        <v>1</v>
      </c>
      <c r="AI67" s="193">
        <f t="shared" si="0"/>
        <v>32</v>
      </c>
      <c r="AJ67" s="126">
        <v>22</v>
      </c>
      <c r="AK67" s="113"/>
      <c r="AL67" s="113"/>
      <c r="AM67" s="121">
        <v>15</v>
      </c>
      <c r="AN67" s="121"/>
      <c r="AO67" s="121">
        <v>4</v>
      </c>
      <c r="AP67" s="418">
        <f t="shared" si="1"/>
        <v>3</v>
      </c>
      <c r="AQ67" s="126">
        <v>6</v>
      </c>
      <c r="AR67" s="113"/>
      <c r="AS67" s="121">
        <v>4</v>
      </c>
      <c r="AT67" s="121"/>
      <c r="AU67" s="196">
        <v>2</v>
      </c>
      <c r="AV67" s="115">
        <f t="shared" si="2"/>
        <v>0</v>
      </c>
      <c r="AW67" s="126">
        <v>4</v>
      </c>
      <c r="AX67" s="113"/>
      <c r="AY67" s="197">
        <v>1</v>
      </c>
      <c r="AZ67" s="197"/>
      <c r="BA67" s="11">
        <v>2</v>
      </c>
      <c r="BB67" s="435">
        <f t="shared" si="3"/>
        <v>1</v>
      </c>
      <c r="BC67" s="193">
        <f t="shared" si="4"/>
        <v>28</v>
      </c>
      <c r="BD67" s="126">
        <v>19</v>
      </c>
      <c r="BE67" s="113"/>
      <c r="BF67" s="113">
        <v>5</v>
      </c>
      <c r="BG67" s="121"/>
      <c r="BH67" s="121"/>
      <c r="BI67" s="121">
        <v>13</v>
      </c>
      <c r="BJ67" s="418">
        <f t="shared" si="16"/>
        <v>1</v>
      </c>
      <c r="BK67" s="126">
        <v>6</v>
      </c>
      <c r="BL67" s="113"/>
      <c r="BM67" s="113">
        <v>1</v>
      </c>
      <c r="BN67" s="121"/>
      <c r="BO67" s="121"/>
      <c r="BP67" s="196">
        <v>5</v>
      </c>
      <c r="BQ67" s="418">
        <f t="shared" si="5"/>
        <v>0</v>
      </c>
      <c r="BR67" s="126">
        <v>3</v>
      </c>
      <c r="BS67" s="113"/>
      <c r="BT67" s="197"/>
      <c r="BU67" s="197"/>
      <c r="BV67" s="197"/>
      <c r="BW67" s="11">
        <v>3</v>
      </c>
      <c r="BX67" s="483">
        <f t="shared" si="6"/>
        <v>0</v>
      </c>
      <c r="BY67" s="383">
        <f t="shared" si="7"/>
        <v>21</v>
      </c>
      <c r="BZ67" s="242">
        <f t="shared" si="8"/>
        <v>40</v>
      </c>
      <c r="CA67" s="269">
        <f t="shared" si="9"/>
        <v>6</v>
      </c>
      <c r="CB67" s="290">
        <f t="shared" si="10"/>
        <v>15</v>
      </c>
      <c r="CC67" s="496">
        <f t="shared" si="11"/>
        <v>21</v>
      </c>
      <c r="CD67" s="500">
        <f t="shared" si="12"/>
        <v>52.5</v>
      </c>
      <c r="CE67" s="501">
        <f t="shared" si="13"/>
        <v>13</v>
      </c>
      <c r="CF67" s="500">
        <f t="shared" si="14"/>
        <v>32.5</v>
      </c>
    </row>
    <row r="68" spans="1:84" ht="12.75">
      <c r="A68" s="194">
        <v>67</v>
      </c>
      <c r="B68" s="28" t="s">
        <v>62</v>
      </c>
      <c r="C68" s="195" t="s">
        <v>2</v>
      </c>
      <c r="D68" s="120">
        <v>24</v>
      </c>
      <c r="E68" s="121">
        <v>20</v>
      </c>
      <c r="F68" s="121"/>
      <c r="G68" s="121">
        <v>1</v>
      </c>
      <c r="H68" s="122">
        <v>3</v>
      </c>
      <c r="I68" s="120">
        <v>12</v>
      </c>
      <c r="J68" s="121">
        <v>12</v>
      </c>
      <c r="K68" s="121"/>
      <c r="L68" s="196"/>
      <c r="M68" s="124"/>
      <c r="N68" s="120">
        <v>4</v>
      </c>
      <c r="O68" s="197">
        <v>4</v>
      </c>
      <c r="P68" s="11"/>
      <c r="Q68" s="198"/>
      <c r="R68" s="199">
        <v>37</v>
      </c>
      <c r="S68" s="126">
        <v>21</v>
      </c>
      <c r="T68" s="113"/>
      <c r="U68" s="113"/>
      <c r="V68" s="121">
        <v>17</v>
      </c>
      <c r="W68" s="121"/>
      <c r="X68" s="121">
        <v>1</v>
      </c>
      <c r="Y68" s="122">
        <v>3</v>
      </c>
      <c r="Z68" s="126">
        <v>12</v>
      </c>
      <c r="AA68" s="121">
        <v>11</v>
      </c>
      <c r="AB68" s="121"/>
      <c r="AC68" s="196">
        <v>1</v>
      </c>
      <c r="AD68" s="124"/>
      <c r="AE68" s="126">
        <v>4</v>
      </c>
      <c r="AF68" s="197">
        <v>4</v>
      </c>
      <c r="AG68" s="11"/>
      <c r="AH68" s="198"/>
      <c r="AI68" s="193">
        <f t="shared" si="0"/>
        <v>34</v>
      </c>
      <c r="AJ68" s="126">
        <v>18</v>
      </c>
      <c r="AK68" s="113"/>
      <c r="AL68" s="113"/>
      <c r="AM68" s="121">
        <v>16</v>
      </c>
      <c r="AN68" s="121"/>
      <c r="AO68" s="121">
        <v>1</v>
      </c>
      <c r="AP68" s="418">
        <f t="shared" si="1"/>
        <v>1</v>
      </c>
      <c r="AQ68" s="126">
        <v>12</v>
      </c>
      <c r="AR68" s="113"/>
      <c r="AS68" s="121">
        <v>12</v>
      </c>
      <c r="AT68" s="121"/>
      <c r="AU68" s="196"/>
      <c r="AV68" s="115">
        <f t="shared" si="2"/>
        <v>0</v>
      </c>
      <c r="AW68" s="126">
        <v>4</v>
      </c>
      <c r="AX68" s="113"/>
      <c r="AY68" s="197">
        <v>4</v>
      </c>
      <c r="AZ68" s="197"/>
      <c r="BA68" s="11"/>
      <c r="BB68" s="435">
        <f t="shared" si="3"/>
        <v>0</v>
      </c>
      <c r="BC68" s="193">
        <f t="shared" si="4"/>
        <v>33</v>
      </c>
      <c r="BD68" s="126">
        <v>17</v>
      </c>
      <c r="BE68" s="113"/>
      <c r="BF68" s="113">
        <v>16</v>
      </c>
      <c r="BG68" s="121"/>
      <c r="BH68" s="121"/>
      <c r="BI68" s="121"/>
      <c r="BJ68" s="418">
        <f t="shared" si="16"/>
        <v>1</v>
      </c>
      <c r="BK68" s="126">
        <v>12</v>
      </c>
      <c r="BL68" s="113"/>
      <c r="BM68" s="113">
        <v>11</v>
      </c>
      <c r="BN68" s="121">
        <v>1</v>
      </c>
      <c r="BO68" s="121"/>
      <c r="BP68" s="196"/>
      <c r="BQ68" s="418">
        <f t="shared" si="5"/>
        <v>0</v>
      </c>
      <c r="BR68" s="126">
        <v>4</v>
      </c>
      <c r="BS68" s="113"/>
      <c r="BT68" s="197">
        <v>4</v>
      </c>
      <c r="BU68" s="197"/>
      <c r="BV68" s="197"/>
      <c r="BW68" s="11"/>
      <c r="BX68" s="483">
        <f t="shared" si="6"/>
        <v>0</v>
      </c>
      <c r="BY68" s="383">
        <f t="shared" si="7"/>
        <v>1</v>
      </c>
      <c r="BZ68" s="242">
        <f t="shared" si="8"/>
        <v>40</v>
      </c>
      <c r="CA68" s="269">
        <f t="shared" si="9"/>
        <v>31</v>
      </c>
      <c r="CB68" s="290">
        <f t="shared" si="10"/>
        <v>77.5</v>
      </c>
      <c r="CC68" s="496">
        <f t="shared" si="11"/>
        <v>1</v>
      </c>
      <c r="CD68" s="500">
        <f t="shared" si="12"/>
        <v>2.5</v>
      </c>
      <c r="CE68" s="501">
        <f t="shared" si="13"/>
        <v>8</v>
      </c>
      <c r="CF68" s="500">
        <f t="shared" si="14"/>
        <v>20</v>
      </c>
    </row>
    <row r="69" spans="1:84" ht="12.75">
      <c r="A69" s="194">
        <v>32</v>
      </c>
      <c r="B69" s="28" t="s">
        <v>64</v>
      </c>
      <c r="C69" s="195" t="s">
        <v>1</v>
      </c>
      <c r="D69" s="120">
        <v>25</v>
      </c>
      <c r="E69" s="121">
        <v>20</v>
      </c>
      <c r="F69" s="121"/>
      <c r="G69" s="121">
        <v>1</v>
      </c>
      <c r="H69" s="122">
        <v>4</v>
      </c>
      <c r="I69" s="120">
        <v>10</v>
      </c>
      <c r="J69" s="121">
        <v>9</v>
      </c>
      <c r="K69" s="121"/>
      <c r="L69" s="196">
        <v>1</v>
      </c>
      <c r="M69" s="124"/>
      <c r="N69" s="120">
        <v>6</v>
      </c>
      <c r="O69" s="197">
        <v>5</v>
      </c>
      <c r="P69" s="11">
        <v>1</v>
      </c>
      <c r="Q69" s="198"/>
      <c r="R69" s="199">
        <v>37</v>
      </c>
      <c r="S69" s="126">
        <v>21</v>
      </c>
      <c r="T69" s="113"/>
      <c r="U69" s="113"/>
      <c r="V69" s="121">
        <v>20</v>
      </c>
      <c r="W69" s="121"/>
      <c r="X69" s="121"/>
      <c r="Y69" s="122">
        <v>1</v>
      </c>
      <c r="Z69" s="126">
        <v>10</v>
      </c>
      <c r="AA69" s="121">
        <v>10</v>
      </c>
      <c r="AB69" s="121"/>
      <c r="AC69" s="196"/>
      <c r="AD69" s="124"/>
      <c r="AE69" s="126">
        <v>6</v>
      </c>
      <c r="AF69" s="197">
        <v>5</v>
      </c>
      <c r="AG69" s="11">
        <v>1</v>
      </c>
      <c r="AH69" s="198"/>
      <c r="AI69" s="193">
        <f t="shared" si="0"/>
        <v>36</v>
      </c>
      <c r="AJ69" s="126">
        <v>20</v>
      </c>
      <c r="AK69" s="113"/>
      <c r="AL69" s="113">
        <v>1</v>
      </c>
      <c r="AM69" s="121">
        <v>19</v>
      </c>
      <c r="AN69" s="121"/>
      <c r="AO69" s="121"/>
      <c r="AP69" s="418">
        <f t="shared" si="1"/>
        <v>0</v>
      </c>
      <c r="AQ69" s="126">
        <v>10</v>
      </c>
      <c r="AR69" s="113"/>
      <c r="AS69" s="121">
        <v>7</v>
      </c>
      <c r="AT69" s="121"/>
      <c r="AU69" s="196">
        <v>3</v>
      </c>
      <c r="AV69" s="115">
        <f t="shared" si="2"/>
        <v>0</v>
      </c>
      <c r="AW69" s="126">
        <v>6</v>
      </c>
      <c r="AX69" s="113"/>
      <c r="AY69" s="197">
        <v>5</v>
      </c>
      <c r="AZ69" s="197"/>
      <c r="BA69" s="11">
        <v>1</v>
      </c>
      <c r="BB69" s="435">
        <f t="shared" si="3"/>
        <v>0</v>
      </c>
      <c r="BC69" s="193">
        <f t="shared" si="4"/>
        <v>35</v>
      </c>
      <c r="BD69" s="126">
        <v>19</v>
      </c>
      <c r="BE69" s="113"/>
      <c r="BF69" s="113">
        <v>17</v>
      </c>
      <c r="BG69" s="121"/>
      <c r="BH69" s="121"/>
      <c r="BI69" s="121">
        <v>2</v>
      </c>
      <c r="BJ69" s="418">
        <f t="shared" si="16"/>
        <v>0</v>
      </c>
      <c r="BK69" s="126">
        <v>10</v>
      </c>
      <c r="BL69" s="113"/>
      <c r="BM69" s="113">
        <v>6</v>
      </c>
      <c r="BN69" s="121">
        <v>3</v>
      </c>
      <c r="BO69" s="121"/>
      <c r="BP69" s="196">
        <v>1</v>
      </c>
      <c r="BQ69" s="418">
        <f t="shared" si="5"/>
        <v>0</v>
      </c>
      <c r="BR69" s="126">
        <v>6</v>
      </c>
      <c r="BS69" s="113"/>
      <c r="BT69" s="197">
        <v>3</v>
      </c>
      <c r="BU69" s="197">
        <v>1</v>
      </c>
      <c r="BV69" s="197"/>
      <c r="BW69" s="11">
        <v>1</v>
      </c>
      <c r="BX69" s="483">
        <f t="shared" si="6"/>
        <v>1</v>
      </c>
      <c r="BY69" s="383">
        <f t="shared" si="7"/>
        <v>8</v>
      </c>
      <c r="BZ69" s="242">
        <f t="shared" si="8"/>
        <v>41</v>
      </c>
      <c r="CA69" s="269">
        <f t="shared" si="9"/>
        <v>27</v>
      </c>
      <c r="CB69" s="290">
        <f t="shared" si="10"/>
        <v>65.85365853658537</v>
      </c>
      <c r="CC69" s="496">
        <f t="shared" si="11"/>
        <v>8</v>
      </c>
      <c r="CD69" s="500">
        <f t="shared" si="12"/>
        <v>19.51219512195122</v>
      </c>
      <c r="CE69" s="501">
        <f t="shared" si="13"/>
        <v>6</v>
      </c>
      <c r="CF69" s="500">
        <f t="shared" si="14"/>
        <v>14.634146341463415</v>
      </c>
    </row>
    <row r="70" spans="1:84" ht="12.75">
      <c r="A70" s="194">
        <v>72</v>
      </c>
      <c r="B70" s="28" t="s">
        <v>63</v>
      </c>
      <c r="C70" s="195" t="s">
        <v>2</v>
      </c>
      <c r="D70" s="120">
        <v>24</v>
      </c>
      <c r="E70" s="121">
        <v>20</v>
      </c>
      <c r="F70" s="121"/>
      <c r="G70" s="121">
        <v>2</v>
      </c>
      <c r="H70" s="122">
        <v>2</v>
      </c>
      <c r="I70" s="120">
        <v>8</v>
      </c>
      <c r="J70" s="121">
        <v>6</v>
      </c>
      <c r="K70" s="121"/>
      <c r="L70" s="196"/>
      <c r="M70" s="124">
        <v>2</v>
      </c>
      <c r="N70" s="120">
        <v>8</v>
      </c>
      <c r="O70" s="197">
        <v>5</v>
      </c>
      <c r="P70" s="11">
        <v>2</v>
      </c>
      <c r="Q70" s="198">
        <v>1</v>
      </c>
      <c r="R70" s="199">
        <v>35</v>
      </c>
      <c r="S70" s="126">
        <v>22</v>
      </c>
      <c r="T70" s="113"/>
      <c r="U70" s="113"/>
      <c r="V70" s="121">
        <v>22</v>
      </c>
      <c r="W70" s="121"/>
      <c r="X70" s="121"/>
      <c r="Y70" s="122"/>
      <c r="Z70" s="126">
        <v>6</v>
      </c>
      <c r="AA70" s="121">
        <v>5</v>
      </c>
      <c r="AB70" s="121"/>
      <c r="AC70" s="196"/>
      <c r="AD70" s="124">
        <v>1</v>
      </c>
      <c r="AE70" s="126">
        <v>7</v>
      </c>
      <c r="AF70" s="197">
        <v>5</v>
      </c>
      <c r="AG70" s="11">
        <v>2</v>
      </c>
      <c r="AH70" s="198"/>
      <c r="AI70" s="193">
        <f t="shared" si="0"/>
        <v>34</v>
      </c>
      <c r="AJ70" s="126">
        <v>22</v>
      </c>
      <c r="AK70" s="113"/>
      <c r="AL70" s="113"/>
      <c r="AM70" s="121">
        <v>19</v>
      </c>
      <c r="AN70" s="121"/>
      <c r="AO70" s="121">
        <v>2</v>
      </c>
      <c r="AP70" s="418">
        <f t="shared" si="1"/>
        <v>1</v>
      </c>
      <c r="AQ70" s="126">
        <v>5</v>
      </c>
      <c r="AR70" s="113"/>
      <c r="AS70" s="121">
        <v>4</v>
      </c>
      <c r="AT70" s="121"/>
      <c r="AU70" s="196">
        <v>1</v>
      </c>
      <c r="AV70" s="115">
        <f t="shared" si="2"/>
        <v>0</v>
      </c>
      <c r="AW70" s="126">
        <v>7</v>
      </c>
      <c r="AX70" s="113"/>
      <c r="AY70" s="197">
        <v>5</v>
      </c>
      <c r="AZ70" s="197"/>
      <c r="BA70" s="11">
        <v>1</v>
      </c>
      <c r="BB70" s="435">
        <f t="shared" si="3"/>
        <v>1</v>
      </c>
      <c r="BC70" s="193">
        <f t="shared" si="4"/>
        <v>32</v>
      </c>
      <c r="BD70" s="126">
        <v>21</v>
      </c>
      <c r="BE70" s="113"/>
      <c r="BF70" s="113">
        <v>16</v>
      </c>
      <c r="BG70" s="121">
        <v>1</v>
      </c>
      <c r="BH70" s="121"/>
      <c r="BI70" s="121">
        <v>3</v>
      </c>
      <c r="BJ70" s="418">
        <f t="shared" si="16"/>
        <v>1</v>
      </c>
      <c r="BK70" s="126">
        <v>5</v>
      </c>
      <c r="BL70" s="113"/>
      <c r="BM70" s="113">
        <v>4</v>
      </c>
      <c r="BN70" s="121">
        <v>1</v>
      </c>
      <c r="BO70" s="121"/>
      <c r="BP70" s="196"/>
      <c r="BQ70" s="418">
        <f t="shared" si="5"/>
        <v>0</v>
      </c>
      <c r="BR70" s="126">
        <v>6</v>
      </c>
      <c r="BS70" s="113"/>
      <c r="BT70" s="197">
        <v>3</v>
      </c>
      <c r="BU70" s="197">
        <v>1</v>
      </c>
      <c r="BV70" s="197"/>
      <c r="BW70" s="11">
        <v>2</v>
      </c>
      <c r="BX70" s="483">
        <f t="shared" si="6"/>
        <v>0</v>
      </c>
      <c r="BY70" s="383">
        <f t="shared" si="7"/>
        <v>8</v>
      </c>
      <c r="BZ70" s="242">
        <f t="shared" si="8"/>
        <v>40</v>
      </c>
      <c r="CA70" s="269">
        <f t="shared" si="9"/>
        <v>23</v>
      </c>
      <c r="CB70" s="290">
        <f t="shared" si="10"/>
        <v>57.5</v>
      </c>
      <c r="CC70" s="496">
        <f t="shared" si="11"/>
        <v>8</v>
      </c>
      <c r="CD70" s="500">
        <f t="shared" si="12"/>
        <v>20</v>
      </c>
      <c r="CE70" s="501">
        <f t="shared" si="13"/>
        <v>9</v>
      </c>
      <c r="CF70" s="500">
        <f t="shared" si="14"/>
        <v>22.5</v>
      </c>
    </row>
    <row r="71" spans="1:84" ht="13.5" thickBot="1">
      <c r="A71" s="202">
        <v>85</v>
      </c>
      <c r="B71" s="91" t="s">
        <v>65</v>
      </c>
      <c r="C71" s="203" t="s">
        <v>3</v>
      </c>
      <c r="D71" s="131">
        <v>28</v>
      </c>
      <c r="E71" s="132">
        <v>20</v>
      </c>
      <c r="F71" s="132"/>
      <c r="G71" s="132">
        <v>3</v>
      </c>
      <c r="H71" s="133">
        <v>5</v>
      </c>
      <c r="I71" s="131">
        <v>11</v>
      </c>
      <c r="J71" s="132">
        <v>6</v>
      </c>
      <c r="K71" s="132"/>
      <c r="L71" s="204">
        <v>5</v>
      </c>
      <c r="M71" s="135"/>
      <c r="N71" s="205">
        <v>1</v>
      </c>
      <c r="O71" s="206"/>
      <c r="P71" s="207">
        <v>1</v>
      </c>
      <c r="Q71" s="208"/>
      <c r="R71" s="209">
        <v>35</v>
      </c>
      <c r="S71" s="131">
        <v>23</v>
      </c>
      <c r="T71" s="134"/>
      <c r="U71" s="134"/>
      <c r="V71" s="132">
        <v>18</v>
      </c>
      <c r="W71" s="132"/>
      <c r="X71" s="132">
        <v>4</v>
      </c>
      <c r="Y71" s="133">
        <v>1</v>
      </c>
      <c r="Z71" s="131">
        <v>11</v>
      </c>
      <c r="AA71" s="132">
        <v>9</v>
      </c>
      <c r="AB71" s="132"/>
      <c r="AC71" s="204"/>
      <c r="AD71" s="135">
        <v>2</v>
      </c>
      <c r="AE71" s="126">
        <v>1</v>
      </c>
      <c r="AF71" s="206"/>
      <c r="AG71" s="207"/>
      <c r="AH71" s="208">
        <v>1</v>
      </c>
      <c r="AI71" s="193">
        <f t="shared" si="0"/>
        <v>31</v>
      </c>
      <c r="AJ71" s="131">
        <v>22</v>
      </c>
      <c r="AK71" s="134"/>
      <c r="AL71" s="134"/>
      <c r="AM71" s="132">
        <v>19</v>
      </c>
      <c r="AN71" s="132"/>
      <c r="AO71" s="132">
        <v>1</v>
      </c>
      <c r="AP71" s="418">
        <f t="shared" si="1"/>
        <v>2</v>
      </c>
      <c r="AQ71" s="131">
        <v>9</v>
      </c>
      <c r="AR71" s="134"/>
      <c r="AS71" s="132">
        <v>6</v>
      </c>
      <c r="AT71" s="132"/>
      <c r="AU71" s="204">
        <v>3</v>
      </c>
      <c r="AV71" s="115">
        <f t="shared" si="2"/>
        <v>0</v>
      </c>
      <c r="AW71" s="126"/>
      <c r="AX71" s="138"/>
      <c r="AY71" s="206"/>
      <c r="AZ71" s="206"/>
      <c r="BA71" s="207"/>
      <c r="BB71" s="435">
        <f t="shared" si="3"/>
        <v>0</v>
      </c>
      <c r="BC71" s="193">
        <f t="shared" si="4"/>
        <v>29</v>
      </c>
      <c r="BD71" s="131">
        <v>20</v>
      </c>
      <c r="BE71" s="134"/>
      <c r="BF71" s="134"/>
      <c r="BG71" s="132">
        <v>17</v>
      </c>
      <c r="BH71" s="132"/>
      <c r="BI71" s="132">
        <v>2</v>
      </c>
      <c r="BJ71" s="418">
        <f t="shared" si="16"/>
        <v>1</v>
      </c>
      <c r="BK71" s="131">
        <v>9</v>
      </c>
      <c r="BL71" s="134"/>
      <c r="BM71" s="134"/>
      <c r="BN71" s="132">
        <v>8</v>
      </c>
      <c r="BO71" s="132"/>
      <c r="BP71" s="204"/>
      <c r="BQ71" s="418">
        <f t="shared" si="5"/>
        <v>1</v>
      </c>
      <c r="BR71" s="126"/>
      <c r="BS71" s="138"/>
      <c r="BT71" s="206"/>
      <c r="BU71" s="206"/>
      <c r="BV71" s="206"/>
      <c r="BW71" s="207"/>
      <c r="BX71" s="483">
        <f t="shared" si="6"/>
        <v>0</v>
      </c>
      <c r="BY71" s="385">
        <f t="shared" si="7"/>
        <v>27</v>
      </c>
      <c r="BZ71" s="263">
        <f t="shared" si="8"/>
        <v>40</v>
      </c>
      <c r="CA71" s="497">
        <f t="shared" si="9"/>
        <v>0</v>
      </c>
      <c r="CB71" s="499">
        <f t="shared" si="10"/>
        <v>0</v>
      </c>
      <c r="CC71" s="498">
        <f t="shared" si="11"/>
        <v>27</v>
      </c>
      <c r="CD71" s="502">
        <f t="shared" si="12"/>
        <v>67.5</v>
      </c>
      <c r="CE71" s="503">
        <f t="shared" si="13"/>
        <v>13</v>
      </c>
      <c r="CF71" s="502">
        <f t="shared" si="14"/>
        <v>32.5</v>
      </c>
    </row>
    <row r="72" spans="1:84" ht="13.5" thickBot="1">
      <c r="A72" s="210"/>
      <c r="B72" s="211" t="s">
        <v>90</v>
      </c>
      <c r="C72" s="212"/>
      <c r="D72" s="213">
        <f aca="true" t="shared" si="17" ref="D72:Q72">SUM(D10:D71)</f>
        <v>2005</v>
      </c>
      <c r="E72" s="213">
        <f t="shared" si="17"/>
        <v>1610</v>
      </c>
      <c r="F72" s="213">
        <f t="shared" si="17"/>
        <v>1</v>
      </c>
      <c r="G72" s="213">
        <f t="shared" si="17"/>
        <v>163</v>
      </c>
      <c r="H72" s="213">
        <f t="shared" si="17"/>
        <v>231</v>
      </c>
      <c r="I72" s="213">
        <f t="shared" si="17"/>
        <v>821</v>
      </c>
      <c r="J72" s="213">
        <f t="shared" si="17"/>
        <v>635</v>
      </c>
      <c r="K72" s="213">
        <f t="shared" si="17"/>
        <v>1</v>
      </c>
      <c r="L72" s="213">
        <f t="shared" si="17"/>
        <v>128</v>
      </c>
      <c r="M72" s="213">
        <f t="shared" si="17"/>
        <v>57</v>
      </c>
      <c r="N72" s="213">
        <f t="shared" si="17"/>
        <v>226</v>
      </c>
      <c r="O72" s="213">
        <f t="shared" si="17"/>
        <v>168</v>
      </c>
      <c r="P72" s="213">
        <f t="shared" si="17"/>
        <v>47</v>
      </c>
      <c r="Q72" s="214">
        <f t="shared" si="17"/>
        <v>11</v>
      </c>
      <c r="R72" s="492">
        <v>2754</v>
      </c>
      <c r="S72" s="213">
        <f aca="true" t="shared" si="18" ref="S72:AI72">SUM(S10:S71)</f>
        <v>1774</v>
      </c>
      <c r="T72" s="213">
        <f>SUM(T10:T71)</f>
        <v>2</v>
      </c>
      <c r="U72" s="213">
        <f>SUM(U10:U71)</f>
        <v>1</v>
      </c>
      <c r="V72" s="213">
        <f t="shared" si="18"/>
        <v>1480</v>
      </c>
      <c r="W72" s="213">
        <f t="shared" si="18"/>
        <v>12</v>
      </c>
      <c r="X72" s="213">
        <f t="shared" si="18"/>
        <v>153</v>
      </c>
      <c r="Y72" s="213">
        <f t="shared" si="18"/>
        <v>128</v>
      </c>
      <c r="Z72" s="213">
        <f t="shared" si="18"/>
        <v>764</v>
      </c>
      <c r="AA72" s="213">
        <f t="shared" si="18"/>
        <v>605</v>
      </c>
      <c r="AB72" s="213">
        <f t="shared" si="18"/>
        <v>10</v>
      </c>
      <c r="AC72" s="213">
        <f t="shared" si="18"/>
        <v>78</v>
      </c>
      <c r="AD72" s="213">
        <f t="shared" si="18"/>
        <v>71</v>
      </c>
      <c r="AE72" s="213">
        <f t="shared" si="18"/>
        <v>215</v>
      </c>
      <c r="AF72" s="213">
        <f t="shared" si="18"/>
        <v>157</v>
      </c>
      <c r="AG72" s="213">
        <f t="shared" si="18"/>
        <v>47</v>
      </c>
      <c r="AH72" s="214">
        <f t="shared" si="18"/>
        <v>11</v>
      </c>
      <c r="AI72" s="214">
        <f t="shared" si="18"/>
        <v>2544</v>
      </c>
      <c r="AJ72" s="213">
        <f aca="true" t="shared" si="19" ref="AJ72:BC72">SUM(AJ10:AJ71)</f>
        <v>1647</v>
      </c>
      <c r="AK72" s="213">
        <f t="shared" si="19"/>
        <v>7</v>
      </c>
      <c r="AL72" s="213">
        <f t="shared" si="19"/>
        <v>4</v>
      </c>
      <c r="AM72" s="213">
        <f t="shared" si="19"/>
        <v>1399</v>
      </c>
      <c r="AN72" s="213">
        <f t="shared" si="19"/>
        <v>20</v>
      </c>
      <c r="AO72" s="213">
        <f t="shared" si="19"/>
        <v>150</v>
      </c>
      <c r="AP72" s="213">
        <f t="shared" si="19"/>
        <v>74</v>
      </c>
      <c r="AQ72" s="213">
        <f t="shared" si="19"/>
        <v>693</v>
      </c>
      <c r="AR72" s="213">
        <f t="shared" si="19"/>
        <v>2</v>
      </c>
      <c r="AS72" s="213">
        <f t="shared" si="19"/>
        <v>559</v>
      </c>
      <c r="AT72" s="213">
        <f t="shared" si="19"/>
        <v>9</v>
      </c>
      <c r="AU72" s="213">
        <f t="shared" si="19"/>
        <v>90</v>
      </c>
      <c r="AV72" s="213">
        <f t="shared" si="19"/>
        <v>35</v>
      </c>
      <c r="AW72" s="213">
        <f t="shared" si="19"/>
        <v>204</v>
      </c>
      <c r="AX72" s="213">
        <f t="shared" si="19"/>
        <v>1</v>
      </c>
      <c r="AY72" s="213">
        <f t="shared" si="19"/>
        <v>147</v>
      </c>
      <c r="AZ72" s="213">
        <f t="shared" si="19"/>
        <v>2</v>
      </c>
      <c r="BA72" s="213">
        <f t="shared" si="19"/>
        <v>36</v>
      </c>
      <c r="BB72" s="214">
        <f t="shared" si="19"/>
        <v>19</v>
      </c>
      <c r="BC72" s="493">
        <f t="shared" si="19"/>
        <v>2422</v>
      </c>
      <c r="BD72" s="213">
        <f aca="true" t="shared" si="20" ref="BD72:BL72">SUM(BD10:BD71)</f>
        <v>1576</v>
      </c>
      <c r="BE72" s="213">
        <f t="shared" si="20"/>
        <v>1</v>
      </c>
      <c r="BF72" s="213">
        <f t="shared" si="20"/>
        <v>635</v>
      </c>
      <c r="BG72" s="213">
        <f t="shared" si="20"/>
        <v>614</v>
      </c>
      <c r="BH72" s="213">
        <f t="shared" si="20"/>
        <v>17</v>
      </c>
      <c r="BI72" s="213">
        <f t="shared" si="20"/>
        <v>245</v>
      </c>
      <c r="BJ72" s="213">
        <f t="shared" si="20"/>
        <v>65</v>
      </c>
      <c r="BK72" s="213">
        <f t="shared" si="20"/>
        <v>659</v>
      </c>
      <c r="BL72" s="213">
        <f t="shared" si="20"/>
        <v>0</v>
      </c>
      <c r="BM72" s="494">
        <f>SUM(BM10:BM71)</f>
        <v>263</v>
      </c>
      <c r="BN72" s="213">
        <f aca="true" t="shared" si="21" ref="BN72:BT72">SUM(BN10:BN71)</f>
        <v>246</v>
      </c>
      <c r="BO72" s="213">
        <f t="shared" si="21"/>
        <v>2</v>
      </c>
      <c r="BP72" s="213">
        <f t="shared" si="21"/>
        <v>118</v>
      </c>
      <c r="BQ72" s="213">
        <f t="shared" si="21"/>
        <v>30</v>
      </c>
      <c r="BR72" s="213">
        <f t="shared" si="21"/>
        <v>186</v>
      </c>
      <c r="BS72" s="213">
        <f t="shared" si="21"/>
        <v>0</v>
      </c>
      <c r="BT72" s="213">
        <f t="shared" si="21"/>
        <v>72</v>
      </c>
      <c r="BU72" s="213"/>
      <c r="BV72" s="213">
        <f aca="true" t="shared" si="22" ref="BV72:CA72">SUM(BV10:BV71)</f>
        <v>0</v>
      </c>
      <c r="BW72" s="213">
        <f t="shared" si="22"/>
        <v>54</v>
      </c>
      <c r="BX72" s="214">
        <f t="shared" si="22"/>
        <v>12</v>
      </c>
      <c r="BY72" s="493">
        <f t="shared" si="22"/>
        <v>1345</v>
      </c>
      <c r="BZ72" s="214">
        <f t="shared" si="22"/>
        <v>3052</v>
      </c>
      <c r="CA72" s="214">
        <f t="shared" si="22"/>
        <v>975</v>
      </c>
      <c r="CB72" s="495">
        <f t="shared" si="10"/>
        <v>31.946264744429882</v>
      </c>
      <c r="CC72" s="214">
        <f>SUM(CC10:CC71)</f>
        <v>1345</v>
      </c>
      <c r="CD72" s="504">
        <f t="shared" si="12"/>
        <v>44.0694626474443</v>
      </c>
      <c r="CE72" s="214">
        <f>SUM(CE10:CE71)</f>
        <v>732</v>
      </c>
      <c r="CF72" s="504">
        <f t="shared" si="14"/>
        <v>23.98427260812582</v>
      </c>
    </row>
    <row r="73" spans="4:77" ht="12.75">
      <c r="D73" s="215"/>
      <c r="E73" s="486">
        <f>E72*100/D72</f>
        <v>80.29925187032418</v>
      </c>
      <c r="F73" s="486">
        <f>F72*100/D72</f>
        <v>0.04987531172069826</v>
      </c>
      <c r="G73" s="486">
        <f>G72*100/D72</f>
        <v>8.129675810473815</v>
      </c>
      <c r="H73" s="486">
        <f>H72*100/D72</f>
        <v>11.521197007481296</v>
      </c>
      <c r="I73" s="486"/>
      <c r="J73" s="486">
        <f>J72*100/I72</f>
        <v>77.34470158343484</v>
      </c>
      <c r="K73" s="486">
        <f>K72*100/I72</f>
        <v>0.1218026796589525</v>
      </c>
      <c r="L73" s="486">
        <f>L72*100/I72</f>
        <v>15.59074299634592</v>
      </c>
      <c r="M73" s="486">
        <f>M72*100/I72</f>
        <v>6.942752740560293</v>
      </c>
      <c r="N73" s="486"/>
      <c r="O73" s="486">
        <f>O72*100/N72</f>
        <v>74.33628318584071</v>
      </c>
      <c r="P73" s="486">
        <f>P72*100/N72</f>
        <v>20.79646017699115</v>
      </c>
      <c r="Q73" s="486">
        <f>Q72*100/N72</f>
        <v>4.867256637168142</v>
      </c>
      <c r="R73" s="487">
        <f>R72*100/3052</f>
        <v>90.23591087811272</v>
      </c>
      <c r="S73" s="488"/>
      <c r="T73" s="488"/>
      <c r="U73" s="488"/>
      <c r="V73" s="486">
        <f>V72*100/S72</f>
        <v>83.42728297632469</v>
      </c>
      <c r="W73" s="486">
        <f>W72*100/S72</f>
        <v>0.6764374295377678</v>
      </c>
      <c r="X73" s="486">
        <f>X72*100/S72</f>
        <v>8.624577226606538</v>
      </c>
      <c r="Y73" s="486">
        <f>Y72*100/S72</f>
        <v>7.215332581736189</v>
      </c>
      <c r="Z73" s="486"/>
      <c r="AA73" s="486">
        <f>AA72*100/Z72</f>
        <v>79.18848167539267</v>
      </c>
      <c r="AB73" s="486">
        <f>AB72*100/Z72</f>
        <v>1.3089005235602094</v>
      </c>
      <c r="AC73" s="486">
        <f>AC72*100/Z72</f>
        <v>10.209424083769633</v>
      </c>
      <c r="AD73" s="486">
        <f>AD72*100/Z72</f>
        <v>9.293193717277488</v>
      </c>
      <c r="AE73" s="486"/>
      <c r="AF73" s="486">
        <f>AF72*100/AE72</f>
        <v>73.02325581395348</v>
      </c>
      <c r="AG73" s="486">
        <f>AG72*100/AE72</f>
        <v>21.86046511627907</v>
      </c>
      <c r="AH73" s="486">
        <f>AH72*100/AE72</f>
        <v>5.116279069767442</v>
      </c>
      <c r="AI73" s="489">
        <f>AI72*100/E74</f>
        <v>83.35517693315859</v>
      </c>
      <c r="AJ73" s="488"/>
      <c r="AK73" s="488"/>
      <c r="AL73" s="488"/>
      <c r="AM73" s="486">
        <f>AM72*100/AJ72</f>
        <v>84.94231936854888</v>
      </c>
      <c r="AN73" s="486">
        <f>AN72*100/AJ72</f>
        <v>1.214329083181542</v>
      </c>
      <c r="AO73" s="486">
        <f>AO72*100/AJ72</f>
        <v>9.107468123861567</v>
      </c>
      <c r="AP73" s="486">
        <f>AP72*100/AJ72</f>
        <v>4.493017607771706</v>
      </c>
      <c r="AQ73" s="486"/>
      <c r="AR73" s="486"/>
      <c r="AS73" s="486">
        <f>AS72*100/AQ72</f>
        <v>80.66378066378067</v>
      </c>
      <c r="AT73" s="486">
        <f>AT72*100/AQ72</f>
        <v>1.2987012987012987</v>
      </c>
      <c r="AU73" s="486">
        <f>AU72*100/AQ72</f>
        <v>12.987012987012987</v>
      </c>
      <c r="AV73" s="486">
        <f>AV72*100/AQ72</f>
        <v>5.05050505050505</v>
      </c>
      <c r="AW73" s="486"/>
      <c r="AX73" s="486"/>
      <c r="AY73" s="486">
        <f>AY72*100/AW72</f>
        <v>72.05882352941177</v>
      </c>
      <c r="AZ73" s="486"/>
      <c r="BA73" s="486">
        <f>BA72*100/AW72</f>
        <v>17.647058823529413</v>
      </c>
      <c r="BB73" s="486">
        <f>BB72*100/AW72</f>
        <v>9.313725490196079</v>
      </c>
      <c r="BC73" s="489">
        <f>BC72*100/3052</f>
        <v>79.35779816513761</v>
      </c>
      <c r="BD73" s="488"/>
      <c r="BE73" s="488"/>
      <c r="BF73" s="488"/>
      <c r="BG73" s="486">
        <f>BG72*100/BD72</f>
        <v>38.95939086294416</v>
      </c>
      <c r="BH73" s="486">
        <f>BH72*100/BD72</f>
        <v>1.0786802030456852</v>
      </c>
      <c r="BI73" s="486">
        <f>BI72*100/BD72</f>
        <v>15.545685279187817</v>
      </c>
      <c r="BJ73" s="486">
        <f>BJ72*100/BD72</f>
        <v>4.124365482233503</v>
      </c>
      <c r="BK73" s="486"/>
      <c r="BL73" s="486"/>
      <c r="BM73" s="490">
        <f>BM72*100/BK72</f>
        <v>39.90895295902883</v>
      </c>
      <c r="BN73" s="486">
        <f>BN72*100/BK72</f>
        <v>37.32928679817906</v>
      </c>
      <c r="BO73" s="486">
        <f>BO72*100/BK72</f>
        <v>0.30349013657056145</v>
      </c>
      <c r="BP73" s="486">
        <f>BP72*100/BK72</f>
        <v>17.905918057663126</v>
      </c>
      <c r="BQ73" s="486">
        <f>BQ72*100/BK72</f>
        <v>4.552352048558422</v>
      </c>
      <c r="BR73" s="486"/>
      <c r="BS73" s="486"/>
      <c r="BT73" s="486">
        <f>BT72*100/BR72</f>
        <v>38.70967741935484</v>
      </c>
      <c r="BU73" s="486"/>
      <c r="BV73" s="486"/>
      <c r="BW73" s="491">
        <f>BW72*100/BR72</f>
        <v>29.032258064516128</v>
      </c>
      <c r="BX73" s="486">
        <f>BX72*100/BR72</f>
        <v>6.451612903225806</v>
      </c>
      <c r="BY73" s="489">
        <f>BY72*100/3052</f>
        <v>44.0694626474443</v>
      </c>
    </row>
    <row r="74" spans="2:83" ht="12.75">
      <c r="B74" t="s">
        <v>93</v>
      </c>
      <c r="E74">
        <f>D72+I72+N72</f>
        <v>3052</v>
      </c>
      <c r="CE74" t="s">
        <v>164</v>
      </c>
    </row>
    <row r="75" ht="12.75">
      <c r="B75" s="1" t="s">
        <v>114</v>
      </c>
    </row>
    <row r="76" ht="12.75">
      <c r="B76" s="1" t="s">
        <v>115</v>
      </c>
    </row>
    <row r="77" ht="12.75">
      <c r="B77" s="1" t="s">
        <v>116</v>
      </c>
    </row>
    <row r="79" ht="12.75">
      <c r="B79" t="s">
        <v>144</v>
      </c>
    </row>
    <row r="80" ht="12.75">
      <c r="B80" t="s">
        <v>96</v>
      </c>
    </row>
    <row r="81" ht="12.75">
      <c r="B81" t="s">
        <v>98</v>
      </c>
    </row>
    <row r="82" ht="12.75">
      <c r="B82" t="s">
        <v>150</v>
      </c>
    </row>
    <row r="83" ht="12.75">
      <c r="B83" t="s">
        <v>145</v>
      </c>
    </row>
    <row r="84" ht="12.75">
      <c r="B84" t="s">
        <v>102</v>
      </c>
    </row>
  </sheetData>
  <sheetProtection password="9DB4" sheet="1" objects="1" scenarios="1"/>
  <mergeCells count="35">
    <mergeCell ref="AJ7:BB7"/>
    <mergeCell ref="BC7:BC9"/>
    <mergeCell ref="AJ8:AP8"/>
    <mergeCell ref="AQ8:AV8"/>
    <mergeCell ref="AW8:BB8"/>
    <mergeCell ref="S7:AH7"/>
    <mergeCell ref="AI7:AI9"/>
    <mergeCell ref="S8:Y8"/>
    <mergeCell ref="Z8:AD8"/>
    <mergeCell ref="AE8:AH8"/>
    <mergeCell ref="A1:AC1"/>
    <mergeCell ref="A2:AC2"/>
    <mergeCell ref="A4:P4"/>
    <mergeCell ref="A5:AA5"/>
    <mergeCell ref="A6:R6"/>
    <mergeCell ref="A7:A9"/>
    <mergeCell ref="B7:B9"/>
    <mergeCell ref="C7:C9"/>
    <mergeCell ref="D7:Q7"/>
    <mergeCell ref="R7:R9"/>
    <mergeCell ref="D8:H8"/>
    <mergeCell ref="I8:M8"/>
    <mergeCell ref="N8:Q8"/>
    <mergeCell ref="BD7:BX7"/>
    <mergeCell ref="BY7:BY9"/>
    <mergeCell ref="BD8:BJ8"/>
    <mergeCell ref="BK8:BQ8"/>
    <mergeCell ref="BR8:BX8"/>
    <mergeCell ref="CD7:CD9"/>
    <mergeCell ref="CE7:CE9"/>
    <mergeCell ref="CF7:CF9"/>
    <mergeCell ref="BZ7:BZ9"/>
    <mergeCell ref="CA7:CA9"/>
    <mergeCell ref="CB7:CB9"/>
    <mergeCell ref="CC7:CC9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82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4" sqref="A4:Q4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5.140625" style="0" customWidth="1"/>
    <col min="4" max="4" width="5.28125" style="0" customWidth="1"/>
    <col min="5" max="6" width="5.7109375" style="0" customWidth="1"/>
    <col min="7" max="7" width="4.57421875" style="0" customWidth="1"/>
    <col min="8" max="8" width="5.00390625" style="0" customWidth="1"/>
    <col min="9" max="10" width="5.7109375" style="0" customWidth="1"/>
    <col min="11" max="11" width="5.00390625" style="0" customWidth="1"/>
    <col min="12" max="13" width="5.7109375" style="0" customWidth="1"/>
    <col min="14" max="14" width="5.28125" style="0" customWidth="1"/>
    <col min="15" max="15" width="4.421875" style="0" customWidth="1"/>
    <col min="16" max="16" width="4.8515625" style="0" customWidth="1"/>
    <col min="17" max="17" width="6.00390625" style="0" customWidth="1"/>
    <col min="18" max="35" width="4.8515625" style="0" customWidth="1"/>
    <col min="36" max="37" width="5.7109375" style="0" customWidth="1"/>
    <col min="38" max="38" width="4.28125" style="0" bestFit="1" customWidth="1"/>
    <col min="39" max="39" width="6.7109375" style="0" customWidth="1"/>
    <col min="40" max="41" width="5.7109375" style="0" customWidth="1"/>
    <col min="42" max="42" width="5.00390625" style="0" customWidth="1"/>
    <col min="43" max="44" width="5.7109375" style="0" customWidth="1"/>
    <col min="45" max="45" width="5.00390625" style="0" customWidth="1"/>
    <col min="46" max="47" width="5.7109375" style="0" customWidth="1"/>
    <col min="48" max="48" width="4.57421875" style="0" customWidth="1"/>
    <col min="49" max="51" width="5.7109375" style="0" customWidth="1"/>
    <col min="52" max="52" width="4.7109375" style="0" customWidth="1"/>
    <col min="53" max="53" width="5.7109375" style="0" customWidth="1"/>
    <col min="54" max="54" width="4.8515625" style="0" customWidth="1"/>
    <col min="55" max="55" width="5.140625" style="0" bestFit="1" customWidth="1"/>
    <col min="56" max="65" width="5.7109375" style="0" customWidth="1"/>
  </cols>
  <sheetData>
    <row r="1" spans="1:29" s="1" customFormat="1" ht="12.75">
      <c r="A1" s="589" t="s">
        <v>67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</row>
    <row r="2" spans="1:29" s="1" customFormat="1" ht="12.75">
      <c r="A2" s="589" t="s">
        <v>125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</row>
    <row r="3" spans="2:14" ht="9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ht="15.75">
      <c r="A4" s="634" t="s">
        <v>143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</row>
    <row r="5" spans="1:17" ht="15.7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21" ht="12.75">
      <c r="A6" s="635" t="s">
        <v>162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</row>
    <row r="7" spans="1:17" ht="13.5" thickBot="1">
      <c r="A7" s="247"/>
      <c r="B7" s="247"/>
      <c r="C7" s="247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7"/>
    </row>
    <row r="8" spans="1:57" ht="13.5" thickBot="1">
      <c r="A8" s="604" t="s">
        <v>69</v>
      </c>
      <c r="B8" s="607" t="s">
        <v>104</v>
      </c>
      <c r="C8" s="610" t="s">
        <v>0</v>
      </c>
      <c r="D8" s="570" t="s">
        <v>72</v>
      </c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66" t="s">
        <v>8</v>
      </c>
      <c r="R8" s="570" t="s">
        <v>73</v>
      </c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2"/>
      <c r="AG8" s="572"/>
      <c r="AH8" s="572"/>
      <c r="AI8" s="572"/>
      <c r="AJ8" s="566" t="s">
        <v>8</v>
      </c>
      <c r="AK8" s="570" t="s">
        <v>74</v>
      </c>
      <c r="AL8" s="572"/>
      <c r="AM8" s="572"/>
      <c r="AN8" s="572"/>
      <c r="AO8" s="572"/>
      <c r="AP8" s="572"/>
      <c r="AQ8" s="572"/>
      <c r="AR8" s="572"/>
      <c r="AS8" s="572"/>
      <c r="AT8" s="572"/>
      <c r="AU8" s="572"/>
      <c r="AV8" s="572"/>
      <c r="AW8" s="572"/>
      <c r="AX8" s="572"/>
      <c r="AY8" s="572"/>
      <c r="AZ8" s="572"/>
      <c r="BA8" s="572"/>
      <c r="BB8" s="572"/>
      <c r="BC8" s="572"/>
      <c r="BD8" s="572"/>
      <c r="BE8" s="566" t="s">
        <v>8</v>
      </c>
    </row>
    <row r="9" spans="1:57" ht="13.5" thickBot="1">
      <c r="A9" s="605"/>
      <c r="B9" s="608"/>
      <c r="C9" s="632"/>
      <c r="D9" s="570" t="s">
        <v>105</v>
      </c>
      <c r="E9" s="572"/>
      <c r="F9" s="572"/>
      <c r="G9" s="572"/>
      <c r="H9" s="573"/>
      <c r="I9" s="570" t="s">
        <v>76</v>
      </c>
      <c r="J9" s="572"/>
      <c r="K9" s="572"/>
      <c r="L9" s="573"/>
      <c r="M9" s="572" t="s">
        <v>77</v>
      </c>
      <c r="N9" s="572"/>
      <c r="O9" s="572"/>
      <c r="P9" s="572"/>
      <c r="Q9" s="567"/>
      <c r="R9" s="570" t="s">
        <v>105</v>
      </c>
      <c r="S9" s="572"/>
      <c r="T9" s="572"/>
      <c r="U9" s="572"/>
      <c r="V9" s="572"/>
      <c r="W9" s="572"/>
      <c r="X9" s="573"/>
      <c r="Y9" s="570" t="s">
        <v>76</v>
      </c>
      <c r="Z9" s="572"/>
      <c r="AA9" s="572"/>
      <c r="AB9" s="572"/>
      <c r="AC9" s="573"/>
      <c r="AD9" s="572" t="s">
        <v>77</v>
      </c>
      <c r="AE9" s="572"/>
      <c r="AF9" s="572"/>
      <c r="AG9" s="572"/>
      <c r="AH9" s="572"/>
      <c r="AI9" s="572"/>
      <c r="AJ9" s="567"/>
      <c r="AK9" s="570" t="s">
        <v>105</v>
      </c>
      <c r="AL9" s="572"/>
      <c r="AM9" s="572"/>
      <c r="AN9" s="572"/>
      <c r="AO9" s="572"/>
      <c r="AP9" s="572"/>
      <c r="AQ9" s="573"/>
      <c r="AR9" s="570" t="s">
        <v>76</v>
      </c>
      <c r="AS9" s="572"/>
      <c r="AT9" s="572"/>
      <c r="AU9" s="572"/>
      <c r="AV9" s="572"/>
      <c r="AW9" s="572"/>
      <c r="AX9" s="573"/>
      <c r="AY9" s="572" t="s">
        <v>77</v>
      </c>
      <c r="AZ9" s="572"/>
      <c r="BA9" s="572"/>
      <c r="BB9" s="572"/>
      <c r="BC9" s="572"/>
      <c r="BD9" s="572"/>
      <c r="BE9" s="567"/>
    </row>
    <row r="10" spans="1:57" ht="13.5" thickBot="1">
      <c r="A10" s="606"/>
      <c r="B10" s="609"/>
      <c r="C10" s="633"/>
      <c r="D10" s="400" t="s">
        <v>10</v>
      </c>
      <c r="E10" s="401" t="s">
        <v>5</v>
      </c>
      <c r="F10" s="402" t="s">
        <v>78</v>
      </c>
      <c r="G10" s="402" t="s">
        <v>6</v>
      </c>
      <c r="H10" s="403" t="s">
        <v>11</v>
      </c>
      <c r="I10" s="400" t="s">
        <v>10</v>
      </c>
      <c r="J10" s="404" t="s">
        <v>5</v>
      </c>
      <c r="K10" s="402" t="s">
        <v>6</v>
      </c>
      <c r="L10" s="403" t="s">
        <v>11</v>
      </c>
      <c r="M10" s="405" t="s">
        <v>10</v>
      </c>
      <c r="N10" s="406" t="s">
        <v>5</v>
      </c>
      <c r="O10" s="407" t="s">
        <v>6</v>
      </c>
      <c r="P10" s="408" t="s">
        <v>11</v>
      </c>
      <c r="Q10" s="565"/>
      <c r="R10" s="409" t="s">
        <v>10</v>
      </c>
      <c r="S10" s="410" t="s">
        <v>80</v>
      </c>
      <c r="T10" s="411" t="s">
        <v>12</v>
      </c>
      <c r="U10" s="404" t="s">
        <v>5</v>
      </c>
      <c r="V10" s="402" t="s">
        <v>78</v>
      </c>
      <c r="W10" s="402" t="s">
        <v>6</v>
      </c>
      <c r="X10" s="403" t="s">
        <v>11</v>
      </c>
      <c r="Y10" s="400" t="s">
        <v>10</v>
      </c>
      <c r="Z10" s="404" t="s">
        <v>5</v>
      </c>
      <c r="AA10" s="402" t="s">
        <v>6</v>
      </c>
      <c r="AB10" s="412" t="s">
        <v>78</v>
      </c>
      <c r="AC10" s="403" t="s">
        <v>11</v>
      </c>
      <c r="AD10" s="405" t="s">
        <v>10</v>
      </c>
      <c r="AE10" s="413" t="s">
        <v>80</v>
      </c>
      <c r="AF10" s="406" t="s">
        <v>5</v>
      </c>
      <c r="AG10" s="407" t="s">
        <v>6</v>
      </c>
      <c r="AH10" s="408" t="s">
        <v>78</v>
      </c>
      <c r="AI10" s="408" t="s">
        <v>11</v>
      </c>
      <c r="AJ10" s="565"/>
      <c r="AK10" s="409" t="s">
        <v>10</v>
      </c>
      <c r="AL10" s="410" t="s">
        <v>80</v>
      </c>
      <c r="AM10" s="411" t="s">
        <v>12</v>
      </c>
      <c r="AN10" s="404" t="s">
        <v>5</v>
      </c>
      <c r="AO10" s="402" t="s">
        <v>78</v>
      </c>
      <c r="AP10" s="402" t="s">
        <v>6</v>
      </c>
      <c r="AQ10" s="403" t="s">
        <v>11</v>
      </c>
      <c r="AR10" s="400" t="s">
        <v>10</v>
      </c>
      <c r="AS10" s="413" t="s">
        <v>80</v>
      </c>
      <c r="AT10" s="411" t="s">
        <v>12</v>
      </c>
      <c r="AU10" s="404" t="s">
        <v>5</v>
      </c>
      <c r="AV10" s="402" t="s">
        <v>6</v>
      </c>
      <c r="AW10" s="412" t="s">
        <v>78</v>
      </c>
      <c r="AX10" s="403" t="s">
        <v>11</v>
      </c>
      <c r="AY10" s="405" t="s">
        <v>10</v>
      </c>
      <c r="AZ10" s="413" t="s">
        <v>80</v>
      </c>
      <c r="BA10" s="406" t="s">
        <v>5</v>
      </c>
      <c r="BB10" s="407" t="s">
        <v>6</v>
      </c>
      <c r="BC10" s="408" t="s">
        <v>78</v>
      </c>
      <c r="BD10" s="408" t="s">
        <v>11</v>
      </c>
      <c r="BE10" s="565"/>
    </row>
    <row r="11" spans="1:58" ht="12.75">
      <c r="A11" s="185">
        <v>17</v>
      </c>
      <c r="B11" s="186" t="s">
        <v>14</v>
      </c>
      <c r="C11" s="187" t="s">
        <v>1</v>
      </c>
      <c r="D11" s="110">
        <v>57</v>
      </c>
      <c r="E11" s="111">
        <v>42</v>
      </c>
      <c r="F11" s="111"/>
      <c r="G11" s="111">
        <v>9</v>
      </c>
      <c r="H11" s="112">
        <v>6</v>
      </c>
      <c r="I11" s="110">
        <v>20</v>
      </c>
      <c r="J11" s="111">
        <v>16</v>
      </c>
      <c r="K11" s="188">
        <v>2</v>
      </c>
      <c r="L11" s="189">
        <v>2</v>
      </c>
      <c r="M11" s="110">
        <v>3</v>
      </c>
      <c r="N11" s="190">
        <v>2</v>
      </c>
      <c r="O11" s="191">
        <v>1</v>
      </c>
      <c r="P11" s="192"/>
      <c r="Q11" s="383">
        <f aca="true" t="shared" si="0" ref="Q11:Q73">D11+I11+M11-H11-L11-P11</f>
        <v>72</v>
      </c>
      <c r="R11" s="387">
        <v>51</v>
      </c>
      <c r="S11" s="414"/>
      <c r="T11" s="110"/>
      <c r="U11" s="117">
        <v>42</v>
      </c>
      <c r="V11" s="111"/>
      <c r="W11" s="111">
        <v>6</v>
      </c>
      <c r="X11" s="112">
        <f aca="true" t="shared" si="1" ref="X11:X72">R11-U11-V11-W11</f>
        <v>3</v>
      </c>
      <c r="Y11" s="110">
        <v>18</v>
      </c>
      <c r="Z11" s="111">
        <v>16</v>
      </c>
      <c r="AA11" s="188">
        <v>2</v>
      </c>
      <c r="AB11" s="415"/>
      <c r="AC11" s="112">
        <f aca="true" t="shared" si="2" ref="AC11:AC72">Y11-Z11-AA11-AB11</f>
        <v>0</v>
      </c>
      <c r="AD11" s="110">
        <v>3</v>
      </c>
      <c r="AE11" s="117"/>
      <c r="AF11" s="190">
        <v>1</v>
      </c>
      <c r="AG11" s="191">
        <v>2</v>
      </c>
      <c r="AH11" s="192"/>
      <c r="AI11" s="416">
        <f aca="true" t="shared" si="3" ref="AI11:AI72">AD11-AF11-AG11-AH11</f>
        <v>0</v>
      </c>
      <c r="AJ11" s="193">
        <f aca="true" t="shared" si="4" ref="AJ11:AJ73">R11+Y11+AD11-X11-AC11-AI11+S11+AE11-T11</f>
        <v>69</v>
      </c>
      <c r="AK11" s="387">
        <v>48</v>
      </c>
      <c r="AL11" s="414"/>
      <c r="AM11" s="110"/>
      <c r="AN11" s="117">
        <v>40</v>
      </c>
      <c r="AO11" s="111">
        <v>3</v>
      </c>
      <c r="AP11" s="111">
        <v>4</v>
      </c>
      <c r="AQ11" s="112">
        <f aca="true" t="shared" si="5" ref="AQ11:AQ23">AK11-AN11-AO11-AP11</f>
        <v>1</v>
      </c>
      <c r="AR11" s="110">
        <v>18</v>
      </c>
      <c r="AS11" s="117"/>
      <c r="AT11" s="117"/>
      <c r="AU11" s="111">
        <v>14</v>
      </c>
      <c r="AV11" s="188">
        <v>2</v>
      </c>
      <c r="AW11" s="415">
        <v>1</v>
      </c>
      <c r="AX11" s="112">
        <f aca="true" t="shared" si="6" ref="AX11:AX55">AR11-AU11-AV11-AW11</f>
        <v>1</v>
      </c>
      <c r="AY11" s="110">
        <v>3</v>
      </c>
      <c r="AZ11" s="117"/>
      <c r="BA11" s="190"/>
      <c r="BB11" s="191">
        <v>2</v>
      </c>
      <c r="BC11" s="192"/>
      <c r="BD11" s="416">
        <f>AY11-BA11-BB11-BC11</f>
        <v>1</v>
      </c>
      <c r="BE11" s="564">
        <f aca="true" t="shared" si="7" ref="BE11:BE52">AK11+AR11+AY11-AQ11-AX11-BD11+AL11+AZ11-AM11</f>
        <v>66</v>
      </c>
      <c r="BF11" s="562"/>
    </row>
    <row r="12" spans="1:58" ht="12.75">
      <c r="A12" s="194">
        <v>10</v>
      </c>
      <c r="B12" s="28" t="s">
        <v>13</v>
      </c>
      <c r="C12" s="195" t="s">
        <v>2</v>
      </c>
      <c r="D12" s="120">
        <v>48</v>
      </c>
      <c r="E12" s="121">
        <v>39</v>
      </c>
      <c r="F12" s="121"/>
      <c r="G12" s="121">
        <v>6</v>
      </c>
      <c r="H12" s="122">
        <v>3</v>
      </c>
      <c r="I12" s="120">
        <v>22</v>
      </c>
      <c r="J12" s="121">
        <v>16</v>
      </c>
      <c r="K12" s="196">
        <v>5</v>
      </c>
      <c r="L12" s="124">
        <v>1</v>
      </c>
      <c r="M12" s="120">
        <v>10</v>
      </c>
      <c r="N12" s="197">
        <v>8</v>
      </c>
      <c r="O12" s="11">
        <v>2</v>
      </c>
      <c r="P12" s="198"/>
      <c r="Q12" s="383">
        <f t="shared" si="0"/>
        <v>76</v>
      </c>
      <c r="R12" s="388">
        <v>45</v>
      </c>
      <c r="S12" s="417"/>
      <c r="T12" s="120"/>
      <c r="U12" s="123">
        <v>34</v>
      </c>
      <c r="V12" s="121"/>
      <c r="W12" s="121">
        <v>8</v>
      </c>
      <c r="X12" s="418">
        <f t="shared" si="1"/>
        <v>3</v>
      </c>
      <c r="Y12" s="120">
        <v>21</v>
      </c>
      <c r="Z12" s="121">
        <v>16</v>
      </c>
      <c r="AA12" s="196">
        <v>3</v>
      </c>
      <c r="AB12" s="419">
        <v>1</v>
      </c>
      <c r="AC12" s="122">
        <f t="shared" si="2"/>
        <v>1</v>
      </c>
      <c r="AD12" s="120">
        <v>10</v>
      </c>
      <c r="AE12" s="123"/>
      <c r="AF12" s="197">
        <v>8</v>
      </c>
      <c r="AG12" s="11">
        <v>2</v>
      </c>
      <c r="AH12" s="198"/>
      <c r="AI12" s="420">
        <f t="shared" si="3"/>
        <v>0</v>
      </c>
      <c r="AJ12" s="193">
        <f t="shared" si="4"/>
        <v>72</v>
      </c>
      <c r="AK12" s="388">
        <v>42</v>
      </c>
      <c r="AL12" s="417"/>
      <c r="AM12" s="120"/>
      <c r="AN12" s="123">
        <v>35</v>
      </c>
      <c r="AO12" s="121">
        <v>1</v>
      </c>
      <c r="AP12" s="121">
        <v>4</v>
      </c>
      <c r="AQ12" s="418">
        <f>AK12-AN12-AO12-AP12</f>
        <v>2</v>
      </c>
      <c r="AR12" s="120">
        <v>20</v>
      </c>
      <c r="AS12" s="123"/>
      <c r="AT12" s="123"/>
      <c r="AU12" s="121">
        <v>13</v>
      </c>
      <c r="AV12" s="196">
        <v>5</v>
      </c>
      <c r="AW12" s="419">
        <v>1</v>
      </c>
      <c r="AX12" s="122">
        <f t="shared" si="6"/>
        <v>1</v>
      </c>
      <c r="AY12" s="120">
        <v>10</v>
      </c>
      <c r="AZ12" s="123"/>
      <c r="BA12" s="197">
        <v>9</v>
      </c>
      <c r="BB12" s="11">
        <v>1</v>
      </c>
      <c r="BC12" s="198"/>
      <c r="BD12" s="420">
        <f aca="true" t="shared" si="8" ref="BD12:BD52">AY12-BA12-BB12-BC12</f>
        <v>0</v>
      </c>
      <c r="BE12" s="193">
        <f t="shared" si="7"/>
        <v>69</v>
      </c>
      <c r="BF12" s="562"/>
    </row>
    <row r="13" spans="1:58" ht="12.75">
      <c r="A13" s="194">
        <v>51</v>
      </c>
      <c r="B13" s="28" t="s">
        <v>15</v>
      </c>
      <c r="C13" s="195" t="s">
        <v>3</v>
      </c>
      <c r="D13" s="120">
        <v>53</v>
      </c>
      <c r="E13" s="121">
        <v>33</v>
      </c>
      <c r="F13" s="121"/>
      <c r="G13" s="121">
        <v>15</v>
      </c>
      <c r="H13" s="122">
        <v>5</v>
      </c>
      <c r="I13" s="120">
        <v>23</v>
      </c>
      <c r="J13" s="121">
        <v>17</v>
      </c>
      <c r="K13" s="196">
        <v>5</v>
      </c>
      <c r="L13" s="124">
        <v>1</v>
      </c>
      <c r="M13" s="120">
        <v>4</v>
      </c>
      <c r="N13" s="197">
        <v>2</v>
      </c>
      <c r="O13" s="11">
        <v>1</v>
      </c>
      <c r="P13" s="198">
        <v>1</v>
      </c>
      <c r="Q13" s="383">
        <f t="shared" si="0"/>
        <v>73</v>
      </c>
      <c r="R13" s="388">
        <v>48</v>
      </c>
      <c r="S13" s="417"/>
      <c r="T13" s="120"/>
      <c r="U13" s="123">
        <v>38</v>
      </c>
      <c r="V13" s="121"/>
      <c r="W13" s="121">
        <v>7</v>
      </c>
      <c r="X13" s="418">
        <f t="shared" si="1"/>
        <v>3</v>
      </c>
      <c r="Y13" s="120">
        <v>22</v>
      </c>
      <c r="Z13" s="121">
        <v>18</v>
      </c>
      <c r="AA13" s="196">
        <v>2</v>
      </c>
      <c r="AB13" s="419"/>
      <c r="AC13" s="115">
        <f t="shared" si="2"/>
        <v>2</v>
      </c>
      <c r="AD13" s="120">
        <v>3</v>
      </c>
      <c r="AE13" s="123"/>
      <c r="AF13" s="197">
        <v>2</v>
      </c>
      <c r="AG13" s="11">
        <v>1</v>
      </c>
      <c r="AH13" s="198"/>
      <c r="AI13" s="420">
        <f t="shared" si="3"/>
        <v>0</v>
      </c>
      <c r="AJ13" s="193">
        <f t="shared" si="4"/>
        <v>68</v>
      </c>
      <c r="AK13" s="388">
        <v>45</v>
      </c>
      <c r="AL13" s="417"/>
      <c r="AM13" s="120"/>
      <c r="AN13" s="123">
        <v>39</v>
      </c>
      <c r="AO13" s="121"/>
      <c r="AP13" s="121">
        <v>6</v>
      </c>
      <c r="AQ13" s="418">
        <f t="shared" si="5"/>
        <v>0</v>
      </c>
      <c r="AR13" s="120">
        <v>20</v>
      </c>
      <c r="AS13" s="123"/>
      <c r="AT13" s="123"/>
      <c r="AU13" s="121">
        <v>19</v>
      </c>
      <c r="AV13" s="196">
        <v>1</v>
      </c>
      <c r="AW13" s="419"/>
      <c r="AX13" s="115">
        <f t="shared" si="6"/>
        <v>0</v>
      </c>
      <c r="AY13" s="120">
        <v>3</v>
      </c>
      <c r="AZ13" s="123"/>
      <c r="BA13" s="197">
        <v>2</v>
      </c>
      <c r="BB13" s="11">
        <v>1</v>
      </c>
      <c r="BC13" s="198"/>
      <c r="BD13" s="420">
        <f t="shared" si="8"/>
        <v>0</v>
      </c>
      <c r="BE13" s="193">
        <f t="shared" si="7"/>
        <v>68</v>
      </c>
      <c r="BF13" s="562"/>
    </row>
    <row r="14" spans="1:58" ht="12.75">
      <c r="A14" s="194">
        <v>53</v>
      </c>
      <c r="B14" s="28" t="s">
        <v>16</v>
      </c>
      <c r="C14" s="195" t="s">
        <v>3</v>
      </c>
      <c r="D14" s="120">
        <v>49</v>
      </c>
      <c r="E14" s="121">
        <v>46</v>
      </c>
      <c r="F14" s="121"/>
      <c r="G14" s="121">
        <v>2</v>
      </c>
      <c r="H14" s="122">
        <v>1</v>
      </c>
      <c r="I14" s="120">
        <v>10</v>
      </c>
      <c r="J14" s="121">
        <v>9</v>
      </c>
      <c r="K14" s="196">
        <v>1</v>
      </c>
      <c r="L14" s="124"/>
      <c r="M14" s="120">
        <v>1</v>
      </c>
      <c r="N14" s="197">
        <v>1</v>
      </c>
      <c r="O14" s="11"/>
      <c r="P14" s="198"/>
      <c r="Q14" s="383">
        <f t="shared" si="0"/>
        <v>59</v>
      </c>
      <c r="R14" s="388">
        <v>48</v>
      </c>
      <c r="S14" s="417"/>
      <c r="T14" s="120"/>
      <c r="U14" s="123">
        <v>38</v>
      </c>
      <c r="V14" s="121"/>
      <c r="W14" s="121">
        <v>5</v>
      </c>
      <c r="X14" s="418">
        <f t="shared" si="1"/>
        <v>5</v>
      </c>
      <c r="Y14" s="120">
        <v>10</v>
      </c>
      <c r="Z14" s="121">
        <v>7</v>
      </c>
      <c r="AA14" s="196">
        <v>3</v>
      </c>
      <c r="AB14" s="419"/>
      <c r="AC14" s="115">
        <f t="shared" si="2"/>
        <v>0</v>
      </c>
      <c r="AD14" s="120">
        <v>1</v>
      </c>
      <c r="AE14" s="123"/>
      <c r="AF14" s="197">
        <v>1</v>
      </c>
      <c r="AG14" s="11"/>
      <c r="AH14" s="198"/>
      <c r="AI14" s="420">
        <f t="shared" si="3"/>
        <v>0</v>
      </c>
      <c r="AJ14" s="193">
        <f t="shared" si="4"/>
        <v>54</v>
      </c>
      <c r="AK14" s="388">
        <v>43</v>
      </c>
      <c r="AL14" s="417"/>
      <c r="AM14" s="120"/>
      <c r="AN14" s="123">
        <v>36</v>
      </c>
      <c r="AO14" s="121"/>
      <c r="AP14" s="121">
        <v>4</v>
      </c>
      <c r="AQ14" s="418">
        <f>AK14-AN14-AO14-AP14</f>
        <v>3</v>
      </c>
      <c r="AR14" s="120">
        <v>10</v>
      </c>
      <c r="AS14" s="123"/>
      <c r="AT14" s="123"/>
      <c r="AU14" s="121">
        <v>8</v>
      </c>
      <c r="AV14" s="196"/>
      <c r="AW14" s="419"/>
      <c r="AX14" s="115">
        <f t="shared" si="6"/>
        <v>2</v>
      </c>
      <c r="AY14" s="120">
        <v>1</v>
      </c>
      <c r="AZ14" s="123"/>
      <c r="BA14" s="197">
        <v>1</v>
      </c>
      <c r="BB14" s="11"/>
      <c r="BC14" s="198"/>
      <c r="BD14" s="420">
        <f t="shared" si="8"/>
        <v>0</v>
      </c>
      <c r="BE14" s="193">
        <f t="shared" si="7"/>
        <v>49</v>
      </c>
      <c r="BF14" s="562"/>
    </row>
    <row r="15" spans="1:58" ht="12.75">
      <c r="A15" s="194">
        <v>82</v>
      </c>
      <c r="B15" s="28" t="s">
        <v>81</v>
      </c>
      <c r="C15" s="195" t="s">
        <v>2</v>
      </c>
      <c r="D15" s="120">
        <v>24</v>
      </c>
      <c r="E15" s="121">
        <v>23</v>
      </c>
      <c r="F15" s="121"/>
      <c r="G15" s="121"/>
      <c r="H15" s="122">
        <v>1</v>
      </c>
      <c r="I15" s="120">
        <v>9</v>
      </c>
      <c r="J15" s="121">
        <v>6</v>
      </c>
      <c r="K15" s="196">
        <v>2</v>
      </c>
      <c r="L15" s="124">
        <v>1</v>
      </c>
      <c r="M15" s="120">
        <v>7</v>
      </c>
      <c r="N15" s="197">
        <v>6</v>
      </c>
      <c r="O15" s="11"/>
      <c r="P15" s="198">
        <v>1</v>
      </c>
      <c r="Q15" s="383">
        <f t="shared" si="0"/>
        <v>37</v>
      </c>
      <c r="R15" s="388">
        <v>23</v>
      </c>
      <c r="S15" s="417"/>
      <c r="T15" s="120"/>
      <c r="U15" s="123">
        <v>21</v>
      </c>
      <c r="V15" s="121"/>
      <c r="W15" s="121"/>
      <c r="X15" s="418">
        <f t="shared" si="1"/>
        <v>2</v>
      </c>
      <c r="Y15" s="120">
        <v>8</v>
      </c>
      <c r="Z15" s="121">
        <v>4</v>
      </c>
      <c r="AA15" s="196">
        <v>1</v>
      </c>
      <c r="AB15" s="419"/>
      <c r="AC15" s="115">
        <f t="shared" si="2"/>
        <v>3</v>
      </c>
      <c r="AD15" s="120">
        <v>6</v>
      </c>
      <c r="AE15" s="123"/>
      <c r="AF15" s="197">
        <v>6</v>
      </c>
      <c r="AG15" s="11"/>
      <c r="AH15" s="198"/>
      <c r="AI15" s="420">
        <f t="shared" si="3"/>
        <v>0</v>
      </c>
      <c r="AJ15" s="193">
        <f t="shared" si="4"/>
        <v>32</v>
      </c>
      <c r="AK15" s="388">
        <v>21</v>
      </c>
      <c r="AL15" s="417"/>
      <c r="AM15" s="120"/>
      <c r="AN15" s="123">
        <v>15</v>
      </c>
      <c r="AO15" s="121"/>
      <c r="AP15" s="121">
        <v>6</v>
      </c>
      <c r="AQ15" s="418">
        <f>AK15-AN15-AO15-AP15</f>
        <v>0</v>
      </c>
      <c r="AR15" s="120">
        <v>5</v>
      </c>
      <c r="AS15" s="123"/>
      <c r="AT15" s="123"/>
      <c r="AU15" s="121">
        <v>2</v>
      </c>
      <c r="AV15" s="196">
        <v>1</v>
      </c>
      <c r="AW15" s="419"/>
      <c r="AX15" s="115">
        <f t="shared" si="6"/>
        <v>2</v>
      </c>
      <c r="AY15" s="120">
        <v>6</v>
      </c>
      <c r="AZ15" s="123"/>
      <c r="BA15" s="197">
        <v>3</v>
      </c>
      <c r="BB15" s="11">
        <v>3</v>
      </c>
      <c r="BC15" s="198"/>
      <c r="BD15" s="420">
        <f t="shared" si="8"/>
        <v>0</v>
      </c>
      <c r="BE15" s="193">
        <f t="shared" si="7"/>
        <v>30</v>
      </c>
      <c r="BF15" s="562"/>
    </row>
    <row r="16" spans="1:58" ht="12.75">
      <c r="A16" s="194">
        <v>81</v>
      </c>
      <c r="B16" s="28" t="s">
        <v>17</v>
      </c>
      <c r="C16" s="195" t="s">
        <v>1</v>
      </c>
      <c r="D16" s="120">
        <v>25</v>
      </c>
      <c r="E16" s="121">
        <v>16</v>
      </c>
      <c r="F16" s="121"/>
      <c r="G16" s="121">
        <v>2</v>
      </c>
      <c r="H16" s="122">
        <v>7</v>
      </c>
      <c r="I16" s="120">
        <v>12</v>
      </c>
      <c r="J16" s="121">
        <v>7</v>
      </c>
      <c r="K16" s="196">
        <v>1</v>
      </c>
      <c r="L16" s="124">
        <v>4</v>
      </c>
      <c r="M16" s="120">
        <v>3</v>
      </c>
      <c r="N16" s="197">
        <v>2</v>
      </c>
      <c r="O16" s="11">
        <v>1</v>
      </c>
      <c r="P16" s="198"/>
      <c r="Q16" s="383">
        <f t="shared" si="0"/>
        <v>29</v>
      </c>
      <c r="R16" s="388">
        <v>18</v>
      </c>
      <c r="S16" s="417"/>
      <c r="T16" s="120"/>
      <c r="U16" s="123">
        <v>11</v>
      </c>
      <c r="V16" s="121"/>
      <c r="W16" s="121">
        <v>3</v>
      </c>
      <c r="X16" s="418">
        <f t="shared" si="1"/>
        <v>4</v>
      </c>
      <c r="Y16" s="120">
        <v>8</v>
      </c>
      <c r="Z16" s="121">
        <v>3</v>
      </c>
      <c r="AA16" s="196">
        <v>2</v>
      </c>
      <c r="AB16" s="419"/>
      <c r="AC16" s="115">
        <f t="shared" si="2"/>
        <v>3</v>
      </c>
      <c r="AD16" s="120">
        <v>3</v>
      </c>
      <c r="AE16" s="123"/>
      <c r="AF16" s="197">
        <v>1</v>
      </c>
      <c r="AG16" s="11">
        <v>1</v>
      </c>
      <c r="AH16" s="198"/>
      <c r="AI16" s="420">
        <f t="shared" si="3"/>
        <v>1</v>
      </c>
      <c r="AJ16" s="193">
        <f t="shared" si="4"/>
        <v>21</v>
      </c>
      <c r="AK16" s="388">
        <v>14</v>
      </c>
      <c r="AL16" s="417"/>
      <c r="AM16" s="120"/>
      <c r="AN16" s="123">
        <v>12</v>
      </c>
      <c r="AO16" s="121">
        <v>1</v>
      </c>
      <c r="AP16" s="121">
        <v>1</v>
      </c>
      <c r="AQ16" s="418">
        <f>AK16-AN16-AO16-AP16</f>
        <v>0</v>
      </c>
      <c r="AR16" s="120">
        <v>5</v>
      </c>
      <c r="AS16" s="123"/>
      <c r="AT16" s="123"/>
      <c r="AU16" s="121">
        <v>3</v>
      </c>
      <c r="AV16" s="196">
        <v>1</v>
      </c>
      <c r="AW16" s="419"/>
      <c r="AX16" s="115">
        <f t="shared" si="6"/>
        <v>1</v>
      </c>
      <c r="AY16" s="120">
        <v>2</v>
      </c>
      <c r="AZ16" s="123"/>
      <c r="BA16" s="197">
        <v>1</v>
      </c>
      <c r="BB16" s="11"/>
      <c r="BC16" s="198"/>
      <c r="BD16" s="420">
        <f t="shared" si="8"/>
        <v>1</v>
      </c>
      <c r="BE16" s="193">
        <f t="shared" si="7"/>
        <v>19</v>
      </c>
      <c r="BF16" s="562"/>
    </row>
    <row r="17" spans="1:58" ht="12.75">
      <c r="A17" s="194">
        <v>49</v>
      </c>
      <c r="B17" s="28" t="s">
        <v>18</v>
      </c>
      <c r="C17" s="195" t="s">
        <v>2</v>
      </c>
      <c r="D17" s="120">
        <v>24</v>
      </c>
      <c r="E17" s="121">
        <v>19</v>
      </c>
      <c r="F17" s="121"/>
      <c r="G17" s="121">
        <v>1</v>
      </c>
      <c r="H17" s="122">
        <v>4</v>
      </c>
      <c r="I17" s="120">
        <v>7</v>
      </c>
      <c r="J17" s="121">
        <v>7</v>
      </c>
      <c r="K17" s="196"/>
      <c r="L17" s="124"/>
      <c r="M17" s="120"/>
      <c r="N17" s="197"/>
      <c r="O17" s="11"/>
      <c r="P17" s="198"/>
      <c r="Q17" s="383">
        <f t="shared" si="0"/>
        <v>27</v>
      </c>
      <c r="R17" s="388">
        <v>20</v>
      </c>
      <c r="S17" s="417"/>
      <c r="T17" s="120"/>
      <c r="U17" s="123">
        <v>17</v>
      </c>
      <c r="V17" s="121"/>
      <c r="W17" s="121">
        <v>3</v>
      </c>
      <c r="X17" s="418">
        <f t="shared" si="1"/>
        <v>0</v>
      </c>
      <c r="Y17" s="120">
        <v>7</v>
      </c>
      <c r="Z17" s="121">
        <v>6</v>
      </c>
      <c r="AA17" s="196">
        <v>1</v>
      </c>
      <c r="AB17" s="419"/>
      <c r="AC17" s="115">
        <f t="shared" si="2"/>
        <v>0</v>
      </c>
      <c r="AD17" s="120"/>
      <c r="AE17" s="123"/>
      <c r="AF17" s="197"/>
      <c r="AG17" s="11"/>
      <c r="AH17" s="198"/>
      <c r="AI17" s="420">
        <f t="shared" si="3"/>
        <v>0</v>
      </c>
      <c r="AJ17" s="193">
        <f t="shared" si="4"/>
        <v>27</v>
      </c>
      <c r="AK17" s="388">
        <v>20</v>
      </c>
      <c r="AL17" s="417"/>
      <c r="AM17" s="120"/>
      <c r="AN17" s="123">
        <v>13</v>
      </c>
      <c r="AO17" s="121">
        <v>1</v>
      </c>
      <c r="AP17" s="121">
        <v>4</v>
      </c>
      <c r="AQ17" s="418">
        <f t="shared" si="5"/>
        <v>2</v>
      </c>
      <c r="AR17" s="120">
        <v>7</v>
      </c>
      <c r="AS17" s="123"/>
      <c r="AT17" s="123"/>
      <c r="AU17" s="121">
        <v>2</v>
      </c>
      <c r="AV17" s="196">
        <v>3</v>
      </c>
      <c r="AW17" s="419">
        <v>1</v>
      </c>
      <c r="AX17" s="115">
        <f t="shared" si="6"/>
        <v>1</v>
      </c>
      <c r="AY17" s="120"/>
      <c r="AZ17" s="123"/>
      <c r="BA17" s="197"/>
      <c r="BB17" s="11"/>
      <c r="BC17" s="198"/>
      <c r="BD17" s="420">
        <f t="shared" si="8"/>
        <v>0</v>
      </c>
      <c r="BE17" s="193">
        <f t="shared" si="7"/>
        <v>24</v>
      </c>
      <c r="BF17" s="562"/>
    </row>
    <row r="18" spans="1:58" ht="12.75">
      <c r="A18" s="194">
        <v>84</v>
      </c>
      <c r="B18" s="28" t="s">
        <v>19</v>
      </c>
      <c r="C18" s="195" t="s">
        <v>3</v>
      </c>
      <c r="D18" s="120">
        <v>15</v>
      </c>
      <c r="E18" s="121">
        <v>12</v>
      </c>
      <c r="F18" s="121"/>
      <c r="G18" s="121">
        <v>2</v>
      </c>
      <c r="H18" s="122">
        <v>1</v>
      </c>
      <c r="I18" s="120">
        <v>4</v>
      </c>
      <c r="J18" s="121">
        <v>3</v>
      </c>
      <c r="K18" s="196">
        <v>1</v>
      </c>
      <c r="L18" s="124"/>
      <c r="M18" s="120">
        <v>1</v>
      </c>
      <c r="N18" s="197"/>
      <c r="O18" s="11">
        <v>1</v>
      </c>
      <c r="P18" s="198"/>
      <c r="Q18" s="383">
        <f t="shared" si="0"/>
        <v>19</v>
      </c>
      <c r="R18" s="388">
        <v>14</v>
      </c>
      <c r="S18" s="417">
        <v>1</v>
      </c>
      <c r="T18" s="120"/>
      <c r="U18" s="123">
        <v>12</v>
      </c>
      <c r="V18" s="121"/>
      <c r="W18" s="121"/>
      <c r="X18" s="418">
        <f t="shared" si="1"/>
        <v>2</v>
      </c>
      <c r="Y18" s="120">
        <v>4</v>
      </c>
      <c r="Z18" s="121">
        <v>3</v>
      </c>
      <c r="AA18" s="196">
        <v>1</v>
      </c>
      <c r="AB18" s="419"/>
      <c r="AC18" s="115">
        <f t="shared" si="2"/>
        <v>0</v>
      </c>
      <c r="AD18" s="120">
        <v>1</v>
      </c>
      <c r="AE18" s="123"/>
      <c r="AF18" s="197">
        <v>1</v>
      </c>
      <c r="AG18" s="11"/>
      <c r="AH18" s="198"/>
      <c r="AI18" s="420">
        <f t="shared" si="3"/>
        <v>0</v>
      </c>
      <c r="AJ18" s="193">
        <f t="shared" si="4"/>
        <v>18</v>
      </c>
      <c r="AK18" s="388">
        <v>13</v>
      </c>
      <c r="AL18" s="417"/>
      <c r="AM18" s="120"/>
      <c r="AN18" s="123">
        <v>11</v>
      </c>
      <c r="AO18" s="121"/>
      <c r="AP18" s="121">
        <v>1</v>
      </c>
      <c r="AQ18" s="418">
        <f t="shared" si="5"/>
        <v>1</v>
      </c>
      <c r="AR18" s="120">
        <v>4</v>
      </c>
      <c r="AS18" s="123"/>
      <c r="AT18" s="123"/>
      <c r="AU18" s="121">
        <v>2</v>
      </c>
      <c r="AV18" s="196">
        <v>1</v>
      </c>
      <c r="AW18" s="419"/>
      <c r="AX18" s="115">
        <f t="shared" si="6"/>
        <v>1</v>
      </c>
      <c r="AY18" s="120">
        <v>1</v>
      </c>
      <c r="AZ18" s="123"/>
      <c r="BA18" s="197"/>
      <c r="BB18" s="11">
        <v>1</v>
      </c>
      <c r="BC18" s="198"/>
      <c r="BD18" s="420">
        <f t="shared" si="8"/>
        <v>0</v>
      </c>
      <c r="BE18" s="193">
        <f t="shared" si="7"/>
        <v>16</v>
      </c>
      <c r="BF18" s="562"/>
    </row>
    <row r="19" spans="1:58" ht="12.75">
      <c r="A19" s="194">
        <v>56</v>
      </c>
      <c r="B19" s="62" t="s">
        <v>20</v>
      </c>
      <c r="C19" s="201" t="s">
        <v>3</v>
      </c>
      <c r="D19" s="120">
        <v>23</v>
      </c>
      <c r="E19" s="121">
        <v>9</v>
      </c>
      <c r="F19" s="121"/>
      <c r="G19" s="121">
        <v>11</v>
      </c>
      <c r="H19" s="122">
        <v>3</v>
      </c>
      <c r="I19" s="120">
        <v>14</v>
      </c>
      <c r="J19" s="121">
        <v>9</v>
      </c>
      <c r="K19" s="196">
        <v>5</v>
      </c>
      <c r="L19" s="124"/>
      <c r="M19" s="120">
        <v>2</v>
      </c>
      <c r="N19" s="197"/>
      <c r="O19" s="11">
        <v>2</v>
      </c>
      <c r="P19" s="198"/>
      <c r="Q19" s="383">
        <f t="shared" si="0"/>
        <v>36</v>
      </c>
      <c r="R19" s="388">
        <v>20</v>
      </c>
      <c r="S19" s="417"/>
      <c r="T19" s="120"/>
      <c r="U19" s="123">
        <v>14</v>
      </c>
      <c r="V19" s="121"/>
      <c r="W19" s="121">
        <v>4</v>
      </c>
      <c r="X19" s="418">
        <f t="shared" si="1"/>
        <v>2</v>
      </c>
      <c r="Y19" s="120">
        <v>14</v>
      </c>
      <c r="Z19" s="121">
        <v>10</v>
      </c>
      <c r="AA19" s="196">
        <v>3</v>
      </c>
      <c r="AB19" s="419"/>
      <c r="AC19" s="115">
        <f t="shared" si="2"/>
        <v>1</v>
      </c>
      <c r="AD19" s="120">
        <v>2</v>
      </c>
      <c r="AE19" s="123"/>
      <c r="AF19" s="197"/>
      <c r="AG19" s="11">
        <v>2</v>
      </c>
      <c r="AH19" s="198"/>
      <c r="AI19" s="420">
        <f t="shared" si="3"/>
        <v>0</v>
      </c>
      <c r="AJ19" s="193">
        <f t="shared" si="4"/>
        <v>33</v>
      </c>
      <c r="AK19" s="388">
        <v>18</v>
      </c>
      <c r="AL19" s="417"/>
      <c r="AM19" s="120"/>
      <c r="AN19" s="123">
        <v>9</v>
      </c>
      <c r="AO19" s="121"/>
      <c r="AP19" s="121">
        <v>6</v>
      </c>
      <c r="AQ19" s="418">
        <f t="shared" si="5"/>
        <v>3</v>
      </c>
      <c r="AR19" s="120">
        <v>13</v>
      </c>
      <c r="AS19" s="123"/>
      <c r="AT19" s="123"/>
      <c r="AU19" s="121">
        <v>11</v>
      </c>
      <c r="AV19" s="196">
        <v>1</v>
      </c>
      <c r="AW19" s="419"/>
      <c r="AX19" s="115">
        <f t="shared" si="6"/>
        <v>1</v>
      </c>
      <c r="AY19" s="120">
        <v>2</v>
      </c>
      <c r="AZ19" s="123"/>
      <c r="BA19" s="197"/>
      <c r="BB19" s="11"/>
      <c r="BC19" s="198"/>
      <c r="BD19" s="420">
        <f t="shared" si="8"/>
        <v>2</v>
      </c>
      <c r="BE19" s="193">
        <f t="shared" si="7"/>
        <v>27</v>
      </c>
      <c r="BF19" s="562"/>
    </row>
    <row r="20" spans="1:58" ht="12.75">
      <c r="A20" s="194">
        <v>25</v>
      </c>
      <c r="B20" s="28" t="s">
        <v>22</v>
      </c>
      <c r="C20" s="195" t="s">
        <v>3</v>
      </c>
      <c r="D20" s="120">
        <v>41</v>
      </c>
      <c r="E20" s="121">
        <v>38</v>
      </c>
      <c r="F20" s="121"/>
      <c r="G20" s="121">
        <v>1</v>
      </c>
      <c r="H20" s="122">
        <v>2</v>
      </c>
      <c r="I20" s="120">
        <v>16</v>
      </c>
      <c r="J20" s="121">
        <v>16</v>
      </c>
      <c r="K20" s="196"/>
      <c r="L20" s="124"/>
      <c r="M20" s="120">
        <v>2</v>
      </c>
      <c r="N20" s="197"/>
      <c r="O20" s="11">
        <v>2</v>
      </c>
      <c r="P20" s="198"/>
      <c r="Q20" s="383">
        <f t="shared" si="0"/>
        <v>57</v>
      </c>
      <c r="R20" s="388">
        <v>39</v>
      </c>
      <c r="S20" s="417"/>
      <c r="T20" s="120"/>
      <c r="U20" s="123">
        <v>35</v>
      </c>
      <c r="V20" s="121"/>
      <c r="W20" s="121">
        <v>4</v>
      </c>
      <c r="X20" s="418"/>
      <c r="Y20" s="120">
        <v>16</v>
      </c>
      <c r="Z20" s="121">
        <v>12</v>
      </c>
      <c r="AA20" s="196">
        <v>4</v>
      </c>
      <c r="AB20" s="419"/>
      <c r="AC20" s="115">
        <f t="shared" si="2"/>
        <v>0</v>
      </c>
      <c r="AD20" s="120">
        <v>2</v>
      </c>
      <c r="AE20" s="123"/>
      <c r="AF20" s="197">
        <v>1</v>
      </c>
      <c r="AG20" s="11">
        <v>1</v>
      </c>
      <c r="AH20" s="198"/>
      <c r="AI20" s="420">
        <f t="shared" si="3"/>
        <v>0</v>
      </c>
      <c r="AJ20" s="193">
        <f t="shared" si="4"/>
        <v>57</v>
      </c>
      <c r="AK20" s="388">
        <v>39</v>
      </c>
      <c r="AL20" s="417"/>
      <c r="AM20" s="120">
        <v>1</v>
      </c>
      <c r="AN20" s="123">
        <v>31</v>
      </c>
      <c r="AO20" s="121">
        <v>1</v>
      </c>
      <c r="AP20" s="121">
        <v>5</v>
      </c>
      <c r="AQ20" s="418">
        <v>1</v>
      </c>
      <c r="AR20" s="120">
        <v>16</v>
      </c>
      <c r="AS20" s="123"/>
      <c r="AT20" s="123"/>
      <c r="AU20" s="121">
        <v>12</v>
      </c>
      <c r="AV20" s="196">
        <v>3</v>
      </c>
      <c r="AW20" s="419"/>
      <c r="AX20" s="115">
        <f t="shared" si="6"/>
        <v>1</v>
      </c>
      <c r="AY20" s="120">
        <v>2</v>
      </c>
      <c r="AZ20" s="123"/>
      <c r="BA20" s="197">
        <v>1</v>
      </c>
      <c r="BB20" s="11">
        <v>1</v>
      </c>
      <c r="BC20" s="198"/>
      <c r="BD20" s="420">
        <f t="shared" si="8"/>
        <v>0</v>
      </c>
      <c r="BE20" s="193">
        <f t="shared" si="7"/>
        <v>54</v>
      </c>
      <c r="BF20" s="562"/>
    </row>
    <row r="21" spans="1:58" ht="12.75">
      <c r="A21" s="194">
        <v>71</v>
      </c>
      <c r="B21" s="28" t="s">
        <v>23</v>
      </c>
      <c r="C21" s="195" t="s">
        <v>1</v>
      </c>
      <c r="D21" s="120">
        <v>24</v>
      </c>
      <c r="E21" s="121">
        <v>16</v>
      </c>
      <c r="F21" s="121"/>
      <c r="G21" s="121">
        <v>5</v>
      </c>
      <c r="H21" s="122">
        <v>3</v>
      </c>
      <c r="I21" s="120">
        <v>12</v>
      </c>
      <c r="J21" s="121">
        <v>8</v>
      </c>
      <c r="K21" s="196">
        <v>3</v>
      </c>
      <c r="L21" s="124">
        <v>1</v>
      </c>
      <c r="M21" s="120">
        <v>4</v>
      </c>
      <c r="N21" s="197">
        <v>1</v>
      </c>
      <c r="O21" s="11">
        <v>3</v>
      </c>
      <c r="P21" s="198"/>
      <c r="Q21" s="383">
        <f t="shared" si="0"/>
        <v>36</v>
      </c>
      <c r="R21" s="388">
        <v>21</v>
      </c>
      <c r="S21" s="417"/>
      <c r="T21" s="120"/>
      <c r="U21" s="123">
        <v>14</v>
      </c>
      <c r="V21" s="121"/>
      <c r="W21" s="121">
        <v>3</v>
      </c>
      <c r="X21" s="418">
        <f t="shared" si="1"/>
        <v>4</v>
      </c>
      <c r="Y21" s="120">
        <v>11</v>
      </c>
      <c r="Z21" s="121">
        <v>9</v>
      </c>
      <c r="AA21" s="196">
        <v>2</v>
      </c>
      <c r="AB21" s="419"/>
      <c r="AC21" s="115">
        <f t="shared" si="2"/>
        <v>0</v>
      </c>
      <c r="AD21" s="120">
        <v>4</v>
      </c>
      <c r="AE21" s="123"/>
      <c r="AF21" s="197">
        <v>2</v>
      </c>
      <c r="AG21" s="11">
        <v>1</v>
      </c>
      <c r="AH21" s="198"/>
      <c r="AI21" s="420">
        <f t="shared" si="3"/>
        <v>1</v>
      </c>
      <c r="AJ21" s="193">
        <f t="shared" si="4"/>
        <v>31</v>
      </c>
      <c r="AK21" s="388">
        <v>17</v>
      </c>
      <c r="AL21" s="417"/>
      <c r="AM21" s="120"/>
      <c r="AN21" s="123">
        <v>14</v>
      </c>
      <c r="AO21" s="121"/>
      <c r="AP21" s="121">
        <v>1</v>
      </c>
      <c r="AQ21" s="418">
        <f t="shared" si="5"/>
        <v>2</v>
      </c>
      <c r="AR21" s="120">
        <v>11</v>
      </c>
      <c r="AS21" s="123"/>
      <c r="AT21" s="123"/>
      <c r="AU21" s="121">
        <v>9</v>
      </c>
      <c r="AV21" s="196">
        <v>2</v>
      </c>
      <c r="AW21" s="419"/>
      <c r="AX21" s="115">
        <f t="shared" si="6"/>
        <v>0</v>
      </c>
      <c r="AY21" s="120">
        <v>3</v>
      </c>
      <c r="AZ21" s="123"/>
      <c r="BA21" s="197">
        <v>1</v>
      </c>
      <c r="BB21" s="11">
        <v>1</v>
      </c>
      <c r="BC21" s="198"/>
      <c r="BD21" s="420">
        <f t="shared" si="8"/>
        <v>1</v>
      </c>
      <c r="BE21" s="193">
        <f t="shared" si="7"/>
        <v>28</v>
      </c>
      <c r="BF21" s="562"/>
    </row>
    <row r="22" spans="1:58" ht="12.75">
      <c r="A22" s="194">
        <v>21</v>
      </c>
      <c r="B22" s="28" t="s">
        <v>24</v>
      </c>
      <c r="C22" s="195" t="s">
        <v>2</v>
      </c>
      <c r="D22" s="120">
        <v>49</v>
      </c>
      <c r="E22" s="121">
        <v>35</v>
      </c>
      <c r="F22" s="121"/>
      <c r="G22" s="121">
        <v>10</v>
      </c>
      <c r="H22" s="122">
        <v>4</v>
      </c>
      <c r="I22" s="120">
        <v>21</v>
      </c>
      <c r="J22" s="121">
        <v>13</v>
      </c>
      <c r="K22" s="196">
        <v>8</v>
      </c>
      <c r="L22" s="124"/>
      <c r="M22" s="120">
        <v>11</v>
      </c>
      <c r="N22" s="197">
        <v>7</v>
      </c>
      <c r="O22" s="11">
        <v>3</v>
      </c>
      <c r="P22" s="198">
        <v>1</v>
      </c>
      <c r="Q22" s="383">
        <f t="shared" si="0"/>
        <v>76</v>
      </c>
      <c r="R22" s="388">
        <v>45</v>
      </c>
      <c r="S22" s="417"/>
      <c r="T22" s="120"/>
      <c r="U22" s="123">
        <v>30</v>
      </c>
      <c r="V22" s="121"/>
      <c r="W22" s="121">
        <v>6</v>
      </c>
      <c r="X22" s="418">
        <f t="shared" si="1"/>
        <v>9</v>
      </c>
      <c r="Y22" s="120">
        <v>21</v>
      </c>
      <c r="Z22" s="121">
        <v>17</v>
      </c>
      <c r="AA22" s="196">
        <v>3</v>
      </c>
      <c r="AB22" s="419"/>
      <c r="AC22" s="115">
        <f t="shared" si="2"/>
        <v>1</v>
      </c>
      <c r="AD22" s="120">
        <v>10</v>
      </c>
      <c r="AE22" s="123"/>
      <c r="AF22" s="197">
        <v>5</v>
      </c>
      <c r="AG22" s="11">
        <v>4</v>
      </c>
      <c r="AH22" s="198"/>
      <c r="AI22" s="420">
        <f t="shared" si="3"/>
        <v>1</v>
      </c>
      <c r="AJ22" s="193">
        <f t="shared" si="4"/>
        <v>65</v>
      </c>
      <c r="AK22" s="388">
        <v>36</v>
      </c>
      <c r="AL22" s="417"/>
      <c r="AM22" s="120"/>
      <c r="AN22" s="123">
        <v>23</v>
      </c>
      <c r="AO22" s="121">
        <v>1</v>
      </c>
      <c r="AP22" s="121">
        <v>8</v>
      </c>
      <c r="AQ22" s="418">
        <f>AK22-AN22-AO22-AP22</f>
        <v>4</v>
      </c>
      <c r="AR22" s="120">
        <v>20</v>
      </c>
      <c r="AS22" s="123"/>
      <c r="AT22" s="123"/>
      <c r="AU22" s="121">
        <v>13</v>
      </c>
      <c r="AV22" s="196">
        <v>7</v>
      </c>
      <c r="AW22" s="419"/>
      <c r="AX22" s="115">
        <f t="shared" si="6"/>
        <v>0</v>
      </c>
      <c r="AY22" s="120">
        <v>9</v>
      </c>
      <c r="AZ22" s="123">
        <v>1</v>
      </c>
      <c r="BA22" s="197">
        <v>5</v>
      </c>
      <c r="BB22" s="11">
        <v>2</v>
      </c>
      <c r="BC22" s="198"/>
      <c r="BD22" s="420">
        <f t="shared" si="8"/>
        <v>2</v>
      </c>
      <c r="BE22" s="193">
        <f t="shared" si="7"/>
        <v>60</v>
      </c>
      <c r="BF22" s="562"/>
    </row>
    <row r="23" spans="1:58" ht="12.75">
      <c r="A23" s="194">
        <v>16</v>
      </c>
      <c r="B23" s="28" t="s">
        <v>26</v>
      </c>
      <c r="C23" s="195" t="s">
        <v>1</v>
      </c>
      <c r="D23" s="120">
        <v>30</v>
      </c>
      <c r="E23" s="121">
        <v>20</v>
      </c>
      <c r="F23" s="121"/>
      <c r="G23" s="121">
        <v>5</v>
      </c>
      <c r="H23" s="122">
        <v>5</v>
      </c>
      <c r="I23" s="120">
        <v>8</v>
      </c>
      <c r="J23" s="121">
        <v>5</v>
      </c>
      <c r="K23" s="196">
        <v>3</v>
      </c>
      <c r="L23" s="124"/>
      <c r="M23" s="120">
        <v>1</v>
      </c>
      <c r="N23" s="197">
        <v>1</v>
      </c>
      <c r="O23" s="11"/>
      <c r="P23" s="198"/>
      <c r="Q23" s="383">
        <f t="shared" si="0"/>
        <v>34</v>
      </c>
      <c r="R23" s="388">
        <v>25</v>
      </c>
      <c r="S23" s="417"/>
      <c r="T23" s="120"/>
      <c r="U23" s="123">
        <v>10</v>
      </c>
      <c r="V23" s="121"/>
      <c r="W23" s="121">
        <v>10</v>
      </c>
      <c r="X23" s="418">
        <f t="shared" si="1"/>
        <v>5</v>
      </c>
      <c r="Y23" s="120">
        <v>8</v>
      </c>
      <c r="Z23" s="121">
        <v>6</v>
      </c>
      <c r="AA23" s="196">
        <v>2</v>
      </c>
      <c r="AB23" s="419"/>
      <c r="AC23" s="115">
        <f t="shared" si="2"/>
        <v>0</v>
      </c>
      <c r="AD23" s="120">
        <v>1</v>
      </c>
      <c r="AE23" s="123"/>
      <c r="AF23" s="197">
        <v>1</v>
      </c>
      <c r="AG23" s="11"/>
      <c r="AH23" s="198"/>
      <c r="AI23" s="420">
        <f t="shared" si="3"/>
        <v>0</v>
      </c>
      <c r="AJ23" s="193">
        <f t="shared" si="4"/>
        <v>29</v>
      </c>
      <c r="AK23" s="388">
        <v>20</v>
      </c>
      <c r="AL23" s="417"/>
      <c r="AM23" s="120"/>
      <c r="AN23" s="123">
        <v>12</v>
      </c>
      <c r="AO23" s="121"/>
      <c r="AP23" s="121">
        <v>7</v>
      </c>
      <c r="AQ23" s="418">
        <f t="shared" si="5"/>
        <v>1</v>
      </c>
      <c r="AR23" s="120">
        <v>8</v>
      </c>
      <c r="AS23" s="123"/>
      <c r="AT23" s="123"/>
      <c r="AU23" s="121">
        <v>2</v>
      </c>
      <c r="AV23" s="196">
        <v>4</v>
      </c>
      <c r="AW23" s="419"/>
      <c r="AX23" s="115">
        <f t="shared" si="6"/>
        <v>2</v>
      </c>
      <c r="AY23" s="120">
        <v>1</v>
      </c>
      <c r="AZ23" s="123"/>
      <c r="BA23" s="197"/>
      <c r="BB23" s="11">
        <v>1</v>
      </c>
      <c r="BC23" s="198"/>
      <c r="BD23" s="420">
        <f t="shared" si="8"/>
        <v>0</v>
      </c>
      <c r="BE23" s="193">
        <f t="shared" si="7"/>
        <v>26</v>
      </c>
      <c r="BF23" s="562"/>
    </row>
    <row r="24" spans="1:58" ht="12.75">
      <c r="A24" s="194">
        <v>9</v>
      </c>
      <c r="B24" s="28" t="s">
        <v>25</v>
      </c>
      <c r="C24" s="195" t="s">
        <v>2</v>
      </c>
      <c r="D24" s="120">
        <v>50</v>
      </c>
      <c r="E24" s="121">
        <v>32</v>
      </c>
      <c r="F24" s="121"/>
      <c r="G24" s="121">
        <v>6</v>
      </c>
      <c r="H24" s="122">
        <v>12</v>
      </c>
      <c r="I24" s="120">
        <v>26</v>
      </c>
      <c r="J24" s="121">
        <v>15</v>
      </c>
      <c r="K24" s="196">
        <v>10</v>
      </c>
      <c r="L24" s="124">
        <v>1</v>
      </c>
      <c r="M24" s="120">
        <v>6</v>
      </c>
      <c r="N24" s="197">
        <v>1</v>
      </c>
      <c r="O24" s="11">
        <v>3</v>
      </c>
      <c r="P24" s="198">
        <v>2</v>
      </c>
      <c r="Q24" s="383">
        <f t="shared" si="0"/>
        <v>67</v>
      </c>
      <c r="R24" s="388">
        <v>38</v>
      </c>
      <c r="S24" s="417"/>
      <c r="T24" s="120">
        <v>1</v>
      </c>
      <c r="U24" s="123">
        <v>22</v>
      </c>
      <c r="V24" s="121"/>
      <c r="W24" s="121">
        <v>11</v>
      </c>
      <c r="X24" s="418">
        <f>R24-U24-V24-W24-T24</f>
        <v>4</v>
      </c>
      <c r="Y24" s="120">
        <v>25</v>
      </c>
      <c r="Z24" s="121">
        <v>18</v>
      </c>
      <c r="AA24" s="196">
        <v>5</v>
      </c>
      <c r="AB24" s="419"/>
      <c r="AC24" s="115">
        <f t="shared" si="2"/>
        <v>2</v>
      </c>
      <c r="AD24" s="120">
        <v>4</v>
      </c>
      <c r="AE24" s="123">
        <v>1</v>
      </c>
      <c r="AF24" s="197">
        <v>2</v>
      </c>
      <c r="AG24" s="11">
        <v>2</v>
      </c>
      <c r="AH24" s="198"/>
      <c r="AI24" s="420">
        <f t="shared" si="3"/>
        <v>0</v>
      </c>
      <c r="AJ24" s="193">
        <f t="shared" si="4"/>
        <v>61</v>
      </c>
      <c r="AK24" s="388">
        <v>33</v>
      </c>
      <c r="AL24" s="417"/>
      <c r="AM24" s="120">
        <v>1</v>
      </c>
      <c r="AN24" s="123">
        <v>26</v>
      </c>
      <c r="AO24" s="121">
        <v>1</v>
      </c>
      <c r="AP24" s="121">
        <v>3</v>
      </c>
      <c r="AQ24" s="418">
        <f>AK24-AN24-AO24-AP24-AM24</f>
        <v>2</v>
      </c>
      <c r="AR24" s="120">
        <v>23</v>
      </c>
      <c r="AS24" s="123"/>
      <c r="AT24" s="123"/>
      <c r="AU24" s="121">
        <v>13</v>
      </c>
      <c r="AV24" s="196">
        <v>6</v>
      </c>
      <c r="AW24" s="419"/>
      <c r="AX24" s="115">
        <f t="shared" si="6"/>
        <v>4</v>
      </c>
      <c r="AY24" s="120">
        <v>5</v>
      </c>
      <c r="AZ24" s="123"/>
      <c r="BA24" s="197">
        <v>3</v>
      </c>
      <c r="BB24" s="11">
        <v>1</v>
      </c>
      <c r="BC24" s="198"/>
      <c r="BD24" s="420">
        <f t="shared" si="8"/>
        <v>1</v>
      </c>
      <c r="BE24" s="193">
        <f t="shared" si="7"/>
        <v>53</v>
      </c>
      <c r="BF24" s="562"/>
    </row>
    <row r="25" spans="1:58" ht="12.75">
      <c r="A25" s="194">
        <v>68</v>
      </c>
      <c r="B25" s="28" t="s">
        <v>27</v>
      </c>
      <c r="C25" s="195" t="s">
        <v>1</v>
      </c>
      <c r="D25" s="120">
        <v>30</v>
      </c>
      <c r="E25" s="121">
        <v>20</v>
      </c>
      <c r="F25" s="121"/>
      <c r="G25" s="121">
        <v>3</v>
      </c>
      <c r="H25" s="122">
        <v>7</v>
      </c>
      <c r="I25" s="120">
        <v>16</v>
      </c>
      <c r="J25" s="121">
        <v>14</v>
      </c>
      <c r="K25" s="196"/>
      <c r="L25" s="124">
        <v>2</v>
      </c>
      <c r="M25" s="120">
        <v>4</v>
      </c>
      <c r="N25" s="197">
        <v>3</v>
      </c>
      <c r="O25" s="11"/>
      <c r="P25" s="198">
        <v>1</v>
      </c>
      <c r="Q25" s="383">
        <f t="shared" si="0"/>
        <v>40</v>
      </c>
      <c r="R25" s="388">
        <v>23</v>
      </c>
      <c r="S25" s="417"/>
      <c r="T25" s="120"/>
      <c r="U25" s="123">
        <v>19</v>
      </c>
      <c r="V25" s="121">
        <v>1</v>
      </c>
      <c r="W25" s="121">
        <v>1</v>
      </c>
      <c r="X25" s="418">
        <f t="shared" si="1"/>
        <v>2</v>
      </c>
      <c r="Y25" s="120">
        <v>14</v>
      </c>
      <c r="Z25" s="121">
        <v>11</v>
      </c>
      <c r="AA25" s="196"/>
      <c r="AB25" s="419">
        <v>1</v>
      </c>
      <c r="AC25" s="115">
        <f t="shared" si="2"/>
        <v>2</v>
      </c>
      <c r="AD25" s="120">
        <v>3</v>
      </c>
      <c r="AE25" s="123"/>
      <c r="AF25" s="197">
        <v>2</v>
      </c>
      <c r="AG25" s="11">
        <v>1</v>
      </c>
      <c r="AH25" s="198"/>
      <c r="AI25" s="420">
        <f t="shared" si="3"/>
        <v>0</v>
      </c>
      <c r="AJ25" s="193">
        <f t="shared" si="4"/>
        <v>36</v>
      </c>
      <c r="AK25" s="388">
        <v>21</v>
      </c>
      <c r="AL25" s="417"/>
      <c r="AM25" s="120"/>
      <c r="AN25" s="123">
        <v>19</v>
      </c>
      <c r="AO25" s="121"/>
      <c r="AP25" s="121">
        <v>1</v>
      </c>
      <c r="AQ25" s="418">
        <f>AK25-AN25-AO25-AP25</f>
        <v>1</v>
      </c>
      <c r="AR25" s="120">
        <v>12</v>
      </c>
      <c r="AS25" s="123"/>
      <c r="AT25" s="123"/>
      <c r="AU25" s="121">
        <v>10</v>
      </c>
      <c r="AV25" s="196">
        <v>2</v>
      </c>
      <c r="AW25" s="419"/>
      <c r="AX25" s="115">
        <f t="shared" si="6"/>
        <v>0</v>
      </c>
      <c r="AY25" s="120">
        <v>3</v>
      </c>
      <c r="AZ25" s="123"/>
      <c r="BA25" s="197">
        <v>2</v>
      </c>
      <c r="BB25" s="11"/>
      <c r="BC25" s="198"/>
      <c r="BD25" s="420">
        <f t="shared" si="8"/>
        <v>1</v>
      </c>
      <c r="BE25" s="193">
        <f t="shared" si="7"/>
        <v>34</v>
      </c>
      <c r="BF25" s="562"/>
    </row>
    <row r="26" spans="1:58" ht="12.75">
      <c r="A26" s="194">
        <v>28</v>
      </c>
      <c r="B26" s="28" t="s">
        <v>28</v>
      </c>
      <c r="C26" s="195" t="s">
        <v>2</v>
      </c>
      <c r="D26" s="120">
        <v>31</v>
      </c>
      <c r="E26" s="121">
        <v>14</v>
      </c>
      <c r="F26" s="121"/>
      <c r="G26" s="121">
        <v>7</v>
      </c>
      <c r="H26" s="122">
        <v>10</v>
      </c>
      <c r="I26" s="120">
        <v>16</v>
      </c>
      <c r="J26" s="121">
        <v>9</v>
      </c>
      <c r="K26" s="196">
        <v>4</v>
      </c>
      <c r="L26" s="124">
        <v>3</v>
      </c>
      <c r="M26" s="120">
        <v>5</v>
      </c>
      <c r="N26" s="197">
        <v>2</v>
      </c>
      <c r="O26" s="11">
        <v>1</v>
      </c>
      <c r="P26" s="198">
        <v>2</v>
      </c>
      <c r="Q26" s="383">
        <f t="shared" si="0"/>
        <v>37</v>
      </c>
      <c r="R26" s="388">
        <v>21</v>
      </c>
      <c r="S26" s="417"/>
      <c r="T26" s="120">
        <v>1</v>
      </c>
      <c r="U26" s="123">
        <v>13</v>
      </c>
      <c r="V26" s="121"/>
      <c r="W26" s="121">
        <v>1</v>
      </c>
      <c r="X26" s="418">
        <f>R26-U26-V26-W26-T26</f>
        <v>6</v>
      </c>
      <c r="Y26" s="120">
        <v>13</v>
      </c>
      <c r="Z26" s="121">
        <v>9</v>
      </c>
      <c r="AA26" s="196">
        <v>1</v>
      </c>
      <c r="AB26" s="419"/>
      <c r="AC26" s="115">
        <f t="shared" si="2"/>
        <v>3</v>
      </c>
      <c r="AD26" s="120">
        <v>3</v>
      </c>
      <c r="AE26" s="123"/>
      <c r="AF26" s="197">
        <v>1</v>
      </c>
      <c r="AG26" s="11">
        <v>1</v>
      </c>
      <c r="AH26" s="198"/>
      <c r="AI26" s="420">
        <f t="shared" si="3"/>
        <v>1</v>
      </c>
      <c r="AJ26" s="193">
        <f t="shared" si="4"/>
        <v>26</v>
      </c>
      <c r="AK26" s="388">
        <v>14</v>
      </c>
      <c r="AL26" s="417">
        <v>2</v>
      </c>
      <c r="AM26" s="120"/>
      <c r="AN26" s="123">
        <v>6</v>
      </c>
      <c r="AO26" s="121"/>
      <c r="AP26" s="121">
        <v>5</v>
      </c>
      <c r="AQ26" s="418">
        <f>AK26-AN26-AO26-AP26-AM26</f>
        <v>3</v>
      </c>
      <c r="AR26" s="120">
        <v>10</v>
      </c>
      <c r="AS26" s="123">
        <v>1</v>
      </c>
      <c r="AT26" s="123"/>
      <c r="AU26" s="121">
        <v>5</v>
      </c>
      <c r="AV26" s="196">
        <v>4</v>
      </c>
      <c r="AW26" s="419"/>
      <c r="AX26" s="115">
        <f t="shared" si="6"/>
        <v>1</v>
      </c>
      <c r="AY26" s="120">
        <v>2</v>
      </c>
      <c r="AZ26" s="123"/>
      <c r="BA26" s="197"/>
      <c r="BB26" s="11">
        <v>2</v>
      </c>
      <c r="BC26" s="198"/>
      <c r="BD26" s="420">
        <f t="shared" si="8"/>
        <v>0</v>
      </c>
      <c r="BE26" s="193">
        <f>AK26+AR26+AY26-AQ26-AX26-BD26+AL26+AZ26-AM26+AS26</f>
        <v>25</v>
      </c>
      <c r="BF26" s="562"/>
    </row>
    <row r="27" spans="1:58" ht="12.75">
      <c r="A27" s="194">
        <v>54</v>
      </c>
      <c r="B27" s="28" t="s">
        <v>29</v>
      </c>
      <c r="C27" s="195" t="s">
        <v>1</v>
      </c>
      <c r="D27" s="120">
        <v>14</v>
      </c>
      <c r="E27" s="121">
        <v>11</v>
      </c>
      <c r="F27" s="121"/>
      <c r="G27" s="121"/>
      <c r="H27" s="122">
        <v>3</v>
      </c>
      <c r="I27" s="120">
        <v>5</v>
      </c>
      <c r="J27" s="121">
        <v>5</v>
      </c>
      <c r="K27" s="196"/>
      <c r="L27" s="124"/>
      <c r="M27" s="120">
        <v>1</v>
      </c>
      <c r="N27" s="197">
        <v>1</v>
      </c>
      <c r="O27" s="11"/>
      <c r="P27" s="198"/>
      <c r="Q27" s="383">
        <f t="shared" si="0"/>
        <v>17</v>
      </c>
      <c r="R27" s="388">
        <v>11</v>
      </c>
      <c r="S27" s="417"/>
      <c r="T27" s="120"/>
      <c r="U27" s="123">
        <v>11</v>
      </c>
      <c r="V27" s="121"/>
      <c r="W27" s="121"/>
      <c r="X27" s="418"/>
      <c r="Y27" s="120">
        <v>5</v>
      </c>
      <c r="Z27" s="121">
        <v>5</v>
      </c>
      <c r="AA27" s="196"/>
      <c r="AB27" s="419"/>
      <c r="AC27" s="115">
        <f t="shared" si="2"/>
        <v>0</v>
      </c>
      <c r="AD27" s="120">
        <v>1</v>
      </c>
      <c r="AE27" s="123"/>
      <c r="AF27" s="197">
        <v>1</v>
      </c>
      <c r="AG27" s="11"/>
      <c r="AH27" s="198"/>
      <c r="AI27" s="420">
        <f t="shared" si="3"/>
        <v>0</v>
      </c>
      <c r="AJ27" s="193">
        <f t="shared" si="4"/>
        <v>17</v>
      </c>
      <c r="AK27" s="388">
        <v>11</v>
      </c>
      <c r="AL27" s="417"/>
      <c r="AM27" s="120"/>
      <c r="AN27" s="123">
        <v>11</v>
      </c>
      <c r="AO27" s="121"/>
      <c r="AP27" s="121"/>
      <c r="AQ27" s="418">
        <f>AK27-AN27-AO27-AP27</f>
        <v>0</v>
      </c>
      <c r="AR27" s="120">
        <v>5</v>
      </c>
      <c r="AS27" s="123"/>
      <c r="AT27" s="123"/>
      <c r="AU27" s="121">
        <v>5</v>
      </c>
      <c r="AV27" s="196"/>
      <c r="AW27" s="419"/>
      <c r="AX27" s="115">
        <f t="shared" si="6"/>
        <v>0</v>
      </c>
      <c r="AY27" s="120">
        <v>1</v>
      </c>
      <c r="AZ27" s="123"/>
      <c r="BA27" s="197">
        <v>1</v>
      </c>
      <c r="BB27" s="11"/>
      <c r="BC27" s="198"/>
      <c r="BD27" s="420">
        <f t="shared" si="8"/>
        <v>0</v>
      </c>
      <c r="BE27" s="193">
        <f t="shared" si="7"/>
        <v>17</v>
      </c>
      <c r="BF27" s="562"/>
    </row>
    <row r="28" spans="1:58" ht="12.75">
      <c r="A28" s="194">
        <v>65</v>
      </c>
      <c r="B28" s="28" t="s">
        <v>30</v>
      </c>
      <c r="C28" s="195" t="s">
        <v>2</v>
      </c>
      <c r="D28" s="120">
        <v>13</v>
      </c>
      <c r="E28" s="121">
        <v>11</v>
      </c>
      <c r="F28" s="121"/>
      <c r="G28" s="121"/>
      <c r="H28" s="122">
        <v>2</v>
      </c>
      <c r="I28" s="120">
        <v>6</v>
      </c>
      <c r="J28" s="121">
        <v>6</v>
      </c>
      <c r="K28" s="196"/>
      <c r="L28" s="124"/>
      <c r="M28" s="120">
        <v>2</v>
      </c>
      <c r="N28" s="197">
        <v>1</v>
      </c>
      <c r="O28" s="11">
        <v>1</v>
      </c>
      <c r="P28" s="198"/>
      <c r="Q28" s="383">
        <f t="shared" si="0"/>
        <v>19</v>
      </c>
      <c r="R28" s="388">
        <v>11</v>
      </c>
      <c r="S28" s="417"/>
      <c r="T28" s="120"/>
      <c r="U28" s="123">
        <v>10</v>
      </c>
      <c r="V28" s="121"/>
      <c r="W28" s="121">
        <v>1</v>
      </c>
      <c r="X28" s="418"/>
      <c r="Y28" s="120">
        <v>6</v>
      </c>
      <c r="Z28" s="121">
        <v>4</v>
      </c>
      <c r="AA28" s="196">
        <v>2</v>
      </c>
      <c r="AB28" s="419"/>
      <c r="AC28" s="115">
        <f t="shared" si="2"/>
        <v>0</v>
      </c>
      <c r="AD28" s="120">
        <v>2</v>
      </c>
      <c r="AE28" s="123"/>
      <c r="AF28" s="197">
        <v>2</v>
      </c>
      <c r="AG28" s="11"/>
      <c r="AH28" s="198"/>
      <c r="AI28" s="420">
        <f t="shared" si="3"/>
        <v>0</v>
      </c>
      <c r="AJ28" s="193">
        <f t="shared" si="4"/>
        <v>19</v>
      </c>
      <c r="AK28" s="388">
        <v>11</v>
      </c>
      <c r="AL28" s="417"/>
      <c r="AM28" s="120">
        <v>1</v>
      </c>
      <c r="AN28" s="123">
        <v>10</v>
      </c>
      <c r="AO28" s="121"/>
      <c r="AP28" s="121"/>
      <c r="AQ28" s="418">
        <f>AK28-AN28-AO28-AP28-AM28</f>
        <v>0</v>
      </c>
      <c r="AR28" s="120">
        <v>6</v>
      </c>
      <c r="AS28" s="123"/>
      <c r="AT28" s="123"/>
      <c r="AU28" s="121">
        <v>5</v>
      </c>
      <c r="AV28" s="196"/>
      <c r="AW28" s="419"/>
      <c r="AX28" s="115">
        <f t="shared" si="6"/>
        <v>1</v>
      </c>
      <c r="AY28" s="120">
        <v>2</v>
      </c>
      <c r="AZ28" s="123"/>
      <c r="BA28" s="197">
        <v>2</v>
      </c>
      <c r="BB28" s="11"/>
      <c r="BC28" s="198"/>
      <c r="BD28" s="420">
        <f t="shared" si="8"/>
        <v>0</v>
      </c>
      <c r="BE28" s="193">
        <f t="shared" si="7"/>
        <v>17</v>
      </c>
      <c r="BF28" s="562"/>
    </row>
    <row r="29" spans="1:58" ht="12.75">
      <c r="A29" s="194">
        <v>55</v>
      </c>
      <c r="B29" s="28" t="s">
        <v>31</v>
      </c>
      <c r="C29" s="195" t="s">
        <v>1</v>
      </c>
      <c r="D29" s="120">
        <v>15</v>
      </c>
      <c r="E29" s="121">
        <v>14</v>
      </c>
      <c r="F29" s="121"/>
      <c r="G29" s="121"/>
      <c r="H29" s="122">
        <v>1</v>
      </c>
      <c r="I29" s="120">
        <v>4</v>
      </c>
      <c r="J29" s="121">
        <v>3</v>
      </c>
      <c r="K29" s="196"/>
      <c r="L29" s="124">
        <v>1</v>
      </c>
      <c r="M29" s="120">
        <v>1</v>
      </c>
      <c r="N29" s="197">
        <v>1</v>
      </c>
      <c r="O29" s="11"/>
      <c r="P29" s="198"/>
      <c r="Q29" s="383">
        <f t="shared" si="0"/>
        <v>18</v>
      </c>
      <c r="R29" s="388">
        <v>14</v>
      </c>
      <c r="S29" s="417"/>
      <c r="T29" s="120"/>
      <c r="U29" s="123">
        <v>14</v>
      </c>
      <c r="V29" s="121"/>
      <c r="W29" s="121"/>
      <c r="X29" s="418"/>
      <c r="Y29" s="120">
        <v>3</v>
      </c>
      <c r="Z29" s="121">
        <v>3</v>
      </c>
      <c r="AA29" s="196"/>
      <c r="AB29" s="419"/>
      <c r="AC29" s="115">
        <f t="shared" si="2"/>
        <v>0</v>
      </c>
      <c r="AD29" s="120">
        <v>1</v>
      </c>
      <c r="AE29" s="123"/>
      <c r="AF29" s="197">
        <v>1</v>
      </c>
      <c r="AG29" s="11"/>
      <c r="AH29" s="198"/>
      <c r="AI29" s="420">
        <f t="shared" si="3"/>
        <v>0</v>
      </c>
      <c r="AJ29" s="193">
        <f t="shared" si="4"/>
        <v>18</v>
      </c>
      <c r="AK29" s="388">
        <v>14</v>
      </c>
      <c r="AL29" s="417"/>
      <c r="AM29" s="120"/>
      <c r="AN29" s="123">
        <v>14</v>
      </c>
      <c r="AO29" s="121"/>
      <c r="AP29" s="121"/>
      <c r="AQ29" s="418">
        <f aca="true" t="shared" si="9" ref="AQ29:AQ57">AK29-AN29-AO29-AP29</f>
        <v>0</v>
      </c>
      <c r="AR29" s="120">
        <v>3</v>
      </c>
      <c r="AS29" s="123"/>
      <c r="AT29" s="123"/>
      <c r="AU29" s="121">
        <v>3</v>
      </c>
      <c r="AV29" s="196"/>
      <c r="AW29" s="419"/>
      <c r="AX29" s="115">
        <f t="shared" si="6"/>
        <v>0</v>
      </c>
      <c r="AY29" s="120">
        <v>1</v>
      </c>
      <c r="AZ29" s="123"/>
      <c r="BA29" s="197">
        <v>1</v>
      </c>
      <c r="BB29" s="11"/>
      <c r="BC29" s="198"/>
      <c r="BD29" s="420">
        <f t="shared" si="8"/>
        <v>0</v>
      </c>
      <c r="BE29" s="193">
        <f t="shared" si="7"/>
        <v>18</v>
      </c>
      <c r="BF29" s="562"/>
    </row>
    <row r="30" spans="1:58" ht="12.75">
      <c r="A30" s="194">
        <v>66</v>
      </c>
      <c r="B30" s="28" t="s">
        <v>32</v>
      </c>
      <c r="C30" s="195" t="s">
        <v>2</v>
      </c>
      <c r="D30" s="120">
        <v>12</v>
      </c>
      <c r="E30" s="121">
        <v>10</v>
      </c>
      <c r="F30" s="121"/>
      <c r="G30" s="121">
        <v>1</v>
      </c>
      <c r="H30" s="122">
        <v>1</v>
      </c>
      <c r="I30" s="120">
        <v>6</v>
      </c>
      <c r="J30" s="121">
        <v>5</v>
      </c>
      <c r="K30" s="196">
        <v>1</v>
      </c>
      <c r="L30" s="124"/>
      <c r="M30" s="120">
        <v>2</v>
      </c>
      <c r="N30" s="197">
        <v>2</v>
      </c>
      <c r="O30" s="11"/>
      <c r="P30" s="198"/>
      <c r="Q30" s="383">
        <f t="shared" si="0"/>
        <v>19</v>
      </c>
      <c r="R30" s="388">
        <v>11</v>
      </c>
      <c r="S30" s="417"/>
      <c r="T30" s="120"/>
      <c r="U30" s="123">
        <v>9</v>
      </c>
      <c r="V30" s="121"/>
      <c r="W30" s="121"/>
      <c r="X30" s="418">
        <f t="shared" si="1"/>
        <v>2</v>
      </c>
      <c r="Y30" s="120">
        <v>6</v>
      </c>
      <c r="Z30" s="121">
        <v>5</v>
      </c>
      <c r="AA30" s="196">
        <v>1</v>
      </c>
      <c r="AB30" s="419"/>
      <c r="AC30" s="115">
        <f t="shared" si="2"/>
        <v>0</v>
      </c>
      <c r="AD30" s="120">
        <v>2</v>
      </c>
      <c r="AE30" s="123"/>
      <c r="AF30" s="197">
        <v>2</v>
      </c>
      <c r="AG30" s="11"/>
      <c r="AH30" s="198"/>
      <c r="AI30" s="420">
        <f t="shared" si="3"/>
        <v>0</v>
      </c>
      <c r="AJ30" s="193">
        <f t="shared" si="4"/>
        <v>17</v>
      </c>
      <c r="AK30" s="388">
        <v>9</v>
      </c>
      <c r="AL30" s="417"/>
      <c r="AM30" s="120"/>
      <c r="AN30" s="123">
        <v>9</v>
      </c>
      <c r="AO30" s="121"/>
      <c r="AP30" s="121"/>
      <c r="AQ30" s="418">
        <f t="shared" si="9"/>
        <v>0</v>
      </c>
      <c r="AR30" s="120">
        <v>6</v>
      </c>
      <c r="AS30" s="123"/>
      <c r="AT30" s="123"/>
      <c r="AU30" s="121">
        <v>5</v>
      </c>
      <c r="AV30" s="196"/>
      <c r="AW30" s="419"/>
      <c r="AX30" s="115">
        <f t="shared" si="6"/>
        <v>1</v>
      </c>
      <c r="AY30" s="120">
        <v>2</v>
      </c>
      <c r="AZ30" s="123"/>
      <c r="BA30" s="197">
        <v>2</v>
      </c>
      <c r="BB30" s="11"/>
      <c r="BC30" s="198"/>
      <c r="BD30" s="420">
        <f t="shared" si="8"/>
        <v>0</v>
      </c>
      <c r="BE30" s="193">
        <f t="shared" si="7"/>
        <v>16</v>
      </c>
      <c r="BF30" s="562"/>
    </row>
    <row r="31" spans="1:58" ht="12.75">
      <c r="A31" s="194">
        <v>89</v>
      </c>
      <c r="B31" s="28" t="s">
        <v>82</v>
      </c>
      <c r="C31" s="195" t="s">
        <v>1</v>
      </c>
      <c r="D31" s="120">
        <v>21</v>
      </c>
      <c r="E31" s="121">
        <v>19</v>
      </c>
      <c r="F31" s="121">
        <v>1</v>
      </c>
      <c r="G31" s="121"/>
      <c r="H31" s="122">
        <v>1</v>
      </c>
      <c r="I31" s="120">
        <v>8</v>
      </c>
      <c r="J31" s="121">
        <v>7</v>
      </c>
      <c r="K31" s="196">
        <v>1</v>
      </c>
      <c r="L31" s="124"/>
      <c r="M31" s="120">
        <v>1</v>
      </c>
      <c r="N31" s="197"/>
      <c r="O31" s="11">
        <v>1</v>
      </c>
      <c r="P31" s="198"/>
      <c r="Q31" s="383">
        <f t="shared" si="0"/>
        <v>29</v>
      </c>
      <c r="R31" s="388">
        <v>20</v>
      </c>
      <c r="S31" s="417"/>
      <c r="T31" s="120"/>
      <c r="U31" s="123">
        <v>15</v>
      </c>
      <c r="V31" s="121"/>
      <c r="W31" s="121">
        <v>5</v>
      </c>
      <c r="X31" s="418"/>
      <c r="Y31" s="120">
        <v>8</v>
      </c>
      <c r="Z31" s="121">
        <v>7</v>
      </c>
      <c r="AA31" s="196">
        <v>1</v>
      </c>
      <c r="AB31" s="419"/>
      <c r="AC31" s="115">
        <f t="shared" si="2"/>
        <v>0</v>
      </c>
      <c r="AD31" s="120">
        <v>1</v>
      </c>
      <c r="AE31" s="123"/>
      <c r="AF31" s="197"/>
      <c r="AG31" s="11">
        <v>1</v>
      </c>
      <c r="AH31" s="198"/>
      <c r="AI31" s="420">
        <f t="shared" si="3"/>
        <v>0</v>
      </c>
      <c r="AJ31" s="193">
        <f t="shared" si="4"/>
        <v>29</v>
      </c>
      <c r="AK31" s="388">
        <v>20</v>
      </c>
      <c r="AL31" s="417"/>
      <c r="AM31" s="120"/>
      <c r="AN31" s="123">
        <v>14</v>
      </c>
      <c r="AO31" s="121">
        <v>1</v>
      </c>
      <c r="AP31" s="121">
        <v>3</v>
      </c>
      <c r="AQ31" s="418">
        <f t="shared" si="9"/>
        <v>2</v>
      </c>
      <c r="AR31" s="120">
        <v>8</v>
      </c>
      <c r="AS31" s="123"/>
      <c r="AT31" s="123"/>
      <c r="AU31" s="121">
        <v>6</v>
      </c>
      <c r="AV31" s="196">
        <v>1</v>
      </c>
      <c r="AW31" s="419"/>
      <c r="AX31" s="115">
        <f t="shared" si="6"/>
        <v>1</v>
      </c>
      <c r="AY31" s="120">
        <v>1</v>
      </c>
      <c r="AZ31" s="123"/>
      <c r="BA31" s="197"/>
      <c r="BB31" s="11"/>
      <c r="BC31" s="198"/>
      <c r="BD31" s="420">
        <f t="shared" si="8"/>
        <v>1</v>
      </c>
      <c r="BE31" s="193">
        <f t="shared" si="7"/>
        <v>25</v>
      </c>
      <c r="BF31" s="562"/>
    </row>
    <row r="32" spans="1:58" ht="12.75">
      <c r="A32" s="194">
        <v>88</v>
      </c>
      <c r="B32" s="28" t="s">
        <v>83</v>
      </c>
      <c r="C32" s="195" t="s">
        <v>1</v>
      </c>
      <c r="D32" s="120">
        <v>12</v>
      </c>
      <c r="E32" s="121">
        <v>10</v>
      </c>
      <c r="F32" s="121"/>
      <c r="G32" s="121"/>
      <c r="H32" s="122">
        <v>2</v>
      </c>
      <c r="I32" s="120">
        <v>7</v>
      </c>
      <c r="J32" s="121">
        <v>7</v>
      </c>
      <c r="K32" s="196"/>
      <c r="L32" s="124"/>
      <c r="M32" s="120">
        <v>1</v>
      </c>
      <c r="N32" s="197">
        <v>1</v>
      </c>
      <c r="O32" s="11"/>
      <c r="P32" s="198"/>
      <c r="Q32" s="383">
        <f t="shared" si="0"/>
        <v>18</v>
      </c>
      <c r="R32" s="388">
        <v>10</v>
      </c>
      <c r="S32" s="417"/>
      <c r="T32" s="120"/>
      <c r="U32" s="123">
        <v>10</v>
      </c>
      <c r="V32" s="121"/>
      <c r="W32" s="121"/>
      <c r="X32" s="418"/>
      <c r="Y32" s="120">
        <v>7</v>
      </c>
      <c r="Z32" s="121">
        <v>7</v>
      </c>
      <c r="AA32" s="196"/>
      <c r="AB32" s="419"/>
      <c r="AC32" s="115">
        <f t="shared" si="2"/>
        <v>0</v>
      </c>
      <c r="AD32" s="120">
        <v>1</v>
      </c>
      <c r="AE32" s="123"/>
      <c r="AF32" s="197">
        <v>1</v>
      </c>
      <c r="AG32" s="11"/>
      <c r="AH32" s="198"/>
      <c r="AI32" s="420">
        <f t="shared" si="3"/>
        <v>0</v>
      </c>
      <c r="AJ32" s="193">
        <f t="shared" si="4"/>
        <v>18</v>
      </c>
      <c r="AK32" s="388">
        <v>10</v>
      </c>
      <c r="AL32" s="417"/>
      <c r="AM32" s="120"/>
      <c r="AN32" s="123">
        <v>9</v>
      </c>
      <c r="AO32" s="121"/>
      <c r="AP32" s="121">
        <v>1</v>
      </c>
      <c r="AQ32" s="418">
        <f t="shared" si="9"/>
        <v>0</v>
      </c>
      <c r="AR32" s="120">
        <v>7</v>
      </c>
      <c r="AS32" s="123"/>
      <c r="AT32" s="123"/>
      <c r="AU32" s="121">
        <v>7</v>
      </c>
      <c r="AV32" s="196"/>
      <c r="AW32" s="419"/>
      <c r="AX32" s="115">
        <f t="shared" si="6"/>
        <v>0</v>
      </c>
      <c r="AY32" s="120">
        <v>1</v>
      </c>
      <c r="AZ32" s="123"/>
      <c r="BA32" s="197"/>
      <c r="BB32" s="11">
        <v>1</v>
      </c>
      <c r="BC32" s="198"/>
      <c r="BD32" s="420">
        <f t="shared" si="8"/>
        <v>0</v>
      </c>
      <c r="BE32" s="193">
        <f t="shared" si="7"/>
        <v>18</v>
      </c>
      <c r="BF32" s="562"/>
    </row>
    <row r="33" spans="1:58" ht="12.75">
      <c r="A33" s="194">
        <v>15</v>
      </c>
      <c r="B33" s="28" t="s">
        <v>34</v>
      </c>
      <c r="C33" s="195" t="s">
        <v>1</v>
      </c>
      <c r="D33" s="120">
        <v>96</v>
      </c>
      <c r="E33" s="121">
        <v>87</v>
      </c>
      <c r="F33" s="121"/>
      <c r="G33" s="121">
        <v>2</v>
      </c>
      <c r="H33" s="122">
        <v>7</v>
      </c>
      <c r="I33" s="120">
        <v>20</v>
      </c>
      <c r="J33" s="121">
        <v>16</v>
      </c>
      <c r="K33" s="196">
        <v>2</v>
      </c>
      <c r="L33" s="124">
        <v>2</v>
      </c>
      <c r="M33" s="120">
        <v>4</v>
      </c>
      <c r="N33" s="197">
        <v>4</v>
      </c>
      <c r="O33" s="11"/>
      <c r="P33" s="198"/>
      <c r="Q33" s="383">
        <f t="shared" si="0"/>
        <v>111</v>
      </c>
      <c r="R33" s="388">
        <v>89</v>
      </c>
      <c r="S33" s="417"/>
      <c r="T33" s="120"/>
      <c r="U33" s="123">
        <v>85</v>
      </c>
      <c r="V33" s="121"/>
      <c r="W33" s="121">
        <v>1</v>
      </c>
      <c r="X33" s="418">
        <f t="shared" si="1"/>
        <v>3</v>
      </c>
      <c r="Y33" s="120">
        <v>18</v>
      </c>
      <c r="Z33" s="121">
        <v>18</v>
      </c>
      <c r="AA33" s="196"/>
      <c r="AB33" s="419"/>
      <c r="AC33" s="115">
        <f t="shared" si="2"/>
        <v>0</v>
      </c>
      <c r="AD33" s="120">
        <v>4</v>
      </c>
      <c r="AE33" s="123"/>
      <c r="AF33" s="197">
        <v>3</v>
      </c>
      <c r="AG33" s="11">
        <v>1</v>
      </c>
      <c r="AH33" s="198"/>
      <c r="AI33" s="420">
        <f t="shared" si="3"/>
        <v>0</v>
      </c>
      <c r="AJ33" s="193">
        <f t="shared" si="4"/>
        <v>108</v>
      </c>
      <c r="AK33" s="388">
        <v>86</v>
      </c>
      <c r="AL33" s="417"/>
      <c r="AM33" s="120"/>
      <c r="AN33" s="123">
        <v>86</v>
      </c>
      <c r="AO33" s="121"/>
      <c r="AP33" s="121"/>
      <c r="AQ33" s="418">
        <f t="shared" si="9"/>
        <v>0</v>
      </c>
      <c r="AR33" s="120">
        <v>18</v>
      </c>
      <c r="AS33" s="123"/>
      <c r="AT33" s="123"/>
      <c r="AU33" s="121">
        <v>18</v>
      </c>
      <c r="AV33" s="196"/>
      <c r="AW33" s="419"/>
      <c r="AX33" s="115">
        <f t="shared" si="6"/>
        <v>0</v>
      </c>
      <c r="AY33" s="120">
        <v>4</v>
      </c>
      <c r="AZ33" s="123"/>
      <c r="BA33" s="197">
        <v>2</v>
      </c>
      <c r="BB33" s="11">
        <v>1</v>
      </c>
      <c r="BC33" s="198"/>
      <c r="BD33" s="420">
        <f t="shared" si="8"/>
        <v>1</v>
      </c>
      <c r="BE33" s="193">
        <f>AK33+AR33+AY33-AQ33-AX33-BD33+AL33+AZ33-AM33</f>
        <v>107</v>
      </c>
      <c r="BF33" s="562"/>
    </row>
    <row r="34" spans="1:58" ht="12.75">
      <c r="A34" s="194">
        <v>8</v>
      </c>
      <c r="B34" s="28" t="s">
        <v>33</v>
      </c>
      <c r="C34" s="195" t="s">
        <v>2</v>
      </c>
      <c r="D34" s="120">
        <v>73</v>
      </c>
      <c r="E34" s="121">
        <v>67</v>
      </c>
      <c r="F34" s="121"/>
      <c r="G34" s="121">
        <v>3</v>
      </c>
      <c r="H34" s="122">
        <v>3</v>
      </c>
      <c r="I34" s="120">
        <v>40</v>
      </c>
      <c r="J34" s="121">
        <v>39</v>
      </c>
      <c r="K34" s="196">
        <v>1</v>
      </c>
      <c r="L34" s="124"/>
      <c r="M34" s="120">
        <v>8</v>
      </c>
      <c r="N34" s="197">
        <v>6</v>
      </c>
      <c r="O34" s="11">
        <v>2</v>
      </c>
      <c r="P34" s="198"/>
      <c r="Q34" s="383">
        <f t="shared" si="0"/>
        <v>118</v>
      </c>
      <c r="R34" s="388">
        <v>70</v>
      </c>
      <c r="S34" s="417"/>
      <c r="T34" s="120"/>
      <c r="U34" s="123">
        <v>60</v>
      </c>
      <c r="V34" s="121">
        <v>1</v>
      </c>
      <c r="W34" s="121">
        <v>7</v>
      </c>
      <c r="X34" s="418">
        <f t="shared" si="1"/>
        <v>2</v>
      </c>
      <c r="Y34" s="120">
        <v>40</v>
      </c>
      <c r="Z34" s="121">
        <v>37</v>
      </c>
      <c r="AA34" s="196">
        <v>1</v>
      </c>
      <c r="AB34" s="419"/>
      <c r="AC34" s="115">
        <f t="shared" si="2"/>
        <v>2</v>
      </c>
      <c r="AD34" s="120">
        <v>8</v>
      </c>
      <c r="AE34" s="123"/>
      <c r="AF34" s="197">
        <v>8</v>
      </c>
      <c r="AG34" s="11"/>
      <c r="AH34" s="198"/>
      <c r="AI34" s="420">
        <f t="shared" si="3"/>
        <v>0</v>
      </c>
      <c r="AJ34" s="193">
        <f t="shared" si="4"/>
        <v>114</v>
      </c>
      <c r="AK34" s="388">
        <v>68</v>
      </c>
      <c r="AL34" s="417"/>
      <c r="AM34" s="120"/>
      <c r="AN34" s="123">
        <v>64</v>
      </c>
      <c r="AO34" s="121">
        <v>1</v>
      </c>
      <c r="AP34" s="121">
        <v>1</v>
      </c>
      <c r="AQ34" s="418">
        <f t="shared" si="9"/>
        <v>2</v>
      </c>
      <c r="AR34" s="120">
        <v>38</v>
      </c>
      <c r="AS34" s="123"/>
      <c r="AT34" s="123"/>
      <c r="AU34" s="121">
        <v>36</v>
      </c>
      <c r="AV34" s="196"/>
      <c r="AW34" s="419">
        <v>2</v>
      </c>
      <c r="AX34" s="115">
        <f t="shared" si="6"/>
        <v>0</v>
      </c>
      <c r="AY34" s="120">
        <v>8</v>
      </c>
      <c r="AZ34" s="123"/>
      <c r="BA34" s="197">
        <v>7</v>
      </c>
      <c r="BB34" s="11">
        <v>1</v>
      </c>
      <c r="BC34" s="198"/>
      <c r="BD34" s="420">
        <f t="shared" si="8"/>
        <v>0</v>
      </c>
      <c r="BE34" s="193">
        <f t="shared" si="7"/>
        <v>112</v>
      </c>
      <c r="BF34" s="562"/>
    </row>
    <row r="35" spans="1:58" ht="12.75">
      <c r="A35" s="194">
        <v>43</v>
      </c>
      <c r="B35" s="28" t="s">
        <v>36</v>
      </c>
      <c r="C35" s="195" t="s">
        <v>1</v>
      </c>
      <c r="D35" s="120">
        <v>12</v>
      </c>
      <c r="E35" s="121">
        <v>9</v>
      </c>
      <c r="F35" s="121"/>
      <c r="G35" s="121"/>
      <c r="H35" s="122">
        <v>3</v>
      </c>
      <c r="I35" s="120">
        <v>6</v>
      </c>
      <c r="J35" s="121">
        <v>6</v>
      </c>
      <c r="K35" s="196"/>
      <c r="L35" s="124"/>
      <c r="M35" s="120">
        <v>2</v>
      </c>
      <c r="N35" s="197">
        <v>2</v>
      </c>
      <c r="O35" s="11"/>
      <c r="P35" s="198"/>
      <c r="Q35" s="383">
        <f t="shared" si="0"/>
        <v>17</v>
      </c>
      <c r="R35" s="388">
        <v>9</v>
      </c>
      <c r="S35" s="417"/>
      <c r="T35" s="120"/>
      <c r="U35" s="123">
        <v>6</v>
      </c>
      <c r="V35" s="121">
        <v>1</v>
      </c>
      <c r="W35" s="121">
        <v>1</v>
      </c>
      <c r="X35" s="418">
        <f t="shared" si="1"/>
        <v>1</v>
      </c>
      <c r="Y35" s="120">
        <v>6</v>
      </c>
      <c r="Z35" s="121">
        <v>6</v>
      </c>
      <c r="AA35" s="196"/>
      <c r="AB35" s="419"/>
      <c r="AC35" s="115">
        <f t="shared" si="2"/>
        <v>0</v>
      </c>
      <c r="AD35" s="120">
        <v>2</v>
      </c>
      <c r="AE35" s="123"/>
      <c r="AF35" s="197">
        <v>1</v>
      </c>
      <c r="AG35" s="11"/>
      <c r="AH35" s="198"/>
      <c r="AI35" s="420">
        <f t="shared" si="3"/>
        <v>1</v>
      </c>
      <c r="AJ35" s="193">
        <f t="shared" si="4"/>
        <v>15</v>
      </c>
      <c r="AK35" s="388">
        <v>8</v>
      </c>
      <c r="AL35" s="417"/>
      <c r="AM35" s="120"/>
      <c r="AN35" s="123">
        <v>6</v>
      </c>
      <c r="AO35" s="121"/>
      <c r="AP35" s="121"/>
      <c r="AQ35" s="418">
        <f t="shared" si="9"/>
        <v>2</v>
      </c>
      <c r="AR35" s="120">
        <v>6</v>
      </c>
      <c r="AS35" s="123"/>
      <c r="AT35" s="123"/>
      <c r="AU35" s="121">
        <v>5</v>
      </c>
      <c r="AV35" s="196">
        <v>1</v>
      </c>
      <c r="AW35" s="419"/>
      <c r="AX35" s="115">
        <f t="shared" si="6"/>
        <v>0</v>
      </c>
      <c r="AY35" s="120">
        <v>1</v>
      </c>
      <c r="AZ35" s="123"/>
      <c r="BA35" s="197">
        <v>1</v>
      </c>
      <c r="BB35" s="11"/>
      <c r="BC35" s="198"/>
      <c r="BD35" s="420">
        <f t="shared" si="8"/>
        <v>0</v>
      </c>
      <c r="BE35" s="193">
        <f t="shared" si="7"/>
        <v>13</v>
      </c>
      <c r="BF35" s="562"/>
    </row>
    <row r="36" spans="1:58" ht="12.75">
      <c r="A36" s="194">
        <v>73</v>
      </c>
      <c r="B36" s="28" t="s">
        <v>35</v>
      </c>
      <c r="C36" s="195" t="s">
        <v>2</v>
      </c>
      <c r="D36" s="120">
        <v>12</v>
      </c>
      <c r="E36" s="121">
        <v>11</v>
      </c>
      <c r="F36" s="121"/>
      <c r="G36" s="121"/>
      <c r="H36" s="122">
        <v>1</v>
      </c>
      <c r="I36" s="120">
        <v>6</v>
      </c>
      <c r="J36" s="121">
        <v>4</v>
      </c>
      <c r="K36" s="196">
        <v>2</v>
      </c>
      <c r="L36" s="124"/>
      <c r="M36" s="120">
        <v>2</v>
      </c>
      <c r="N36" s="197">
        <v>1</v>
      </c>
      <c r="O36" s="11"/>
      <c r="P36" s="198">
        <v>1</v>
      </c>
      <c r="Q36" s="383">
        <f t="shared" si="0"/>
        <v>18</v>
      </c>
      <c r="R36" s="388">
        <v>11</v>
      </c>
      <c r="S36" s="417"/>
      <c r="T36" s="120"/>
      <c r="U36" s="123">
        <v>11</v>
      </c>
      <c r="V36" s="121"/>
      <c r="W36" s="121"/>
      <c r="X36" s="418"/>
      <c r="Y36" s="120">
        <v>6</v>
      </c>
      <c r="Z36" s="121">
        <v>4</v>
      </c>
      <c r="AA36" s="196">
        <v>2</v>
      </c>
      <c r="AB36" s="419"/>
      <c r="AC36" s="115">
        <f t="shared" si="2"/>
        <v>0</v>
      </c>
      <c r="AD36" s="120">
        <v>1</v>
      </c>
      <c r="AE36" s="123"/>
      <c r="AF36" s="197">
        <v>1</v>
      </c>
      <c r="AG36" s="11"/>
      <c r="AH36" s="198"/>
      <c r="AI36" s="420">
        <f t="shared" si="3"/>
        <v>0</v>
      </c>
      <c r="AJ36" s="193">
        <f t="shared" si="4"/>
        <v>18</v>
      </c>
      <c r="AK36" s="388">
        <v>11</v>
      </c>
      <c r="AL36" s="417"/>
      <c r="AM36" s="120"/>
      <c r="AN36" s="123">
        <v>11</v>
      </c>
      <c r="AO36" s="121"/>
      <c r="AP36" s="121"/>
      <c r="AQ36" s="418">
        <f t="shared" si="9"/>
        <v>0</v>
      </c>
      <c r="AR36" s="120">
        <v>6</v>
      </c>
      <c r="AS36" s="123"/>
      <c r="AT36" s="123"/>
      <c r="AU36" s="121">
        <v>4</v>
      </c>
      <c r="AV36" s="196"/>
      <c r="AW36" s="419"/>
      <c r="AX36" s="115">
        <f t="shared" si="6"/>
        <v>2</v>
      </c>
      <c r="AY36" s="120">
        <v>1</v>
      </c>
      <c r="AZ36" s="123"/>
      <c r="BA36" s="197">
        <v>1</v>
      </c>
      <c r="BB36" s="11"/>
      <c r="BC36" s="198"/>
      <c r="BD36" s="420">
        <f t="shared" si="8"/>
        <v>0</v>
      </c>
      <c r="BE36" s="193">
        <f t="shared" si="7"/>
        <v>16</v>
      </c>
      <c r="BF36" s="562"/>
    </row>
    <row r="37" spans="1:58" ht="12.75">
      <c r="A37" s="194">
        <v>86</v>
      </c>
      <c r="B37" s="28" t="s">
        <v>84</v>
      </c>
      <c r="C37" s="195" t="s">
        <v>1</v>
      </c>
      <c r="D37" s="120">
        <v>36</v>
      </c>
      <c r="E37" s="121">
        <v>25</v>
      </c>
      <c r="F37" s="121"/>
      <c r="G37" s="121">
        <v>6</v>
      </c>
      <c r="H37" s="122">
        <v>5</v>
      </c>
      <c r="I37" s="120">
        <v>19</v>
      </c>
      <c r="J37" s="121">
        <v>6</v>
      </c>
      <c r="K37" s="196">
        <v>12</v>
      </c>
      <c r="L37" s="124">
        <v>1</v>
      </c>
      <c r="M37" s="120">
        <v>5</v>
      </c>
      <c r="N37" s="197"/>
      <c r="O37" s="11">
        <v>5</v>
      </c>
      <c r="P37" s="198"/>
      <c r="Q37" s="383">
        <f t="shared" si="0"/>
        <v>54</v>
      </c>
      <c r="R37" s="388">
        <v>31</v>
      </c>
      <c r="S37" s="417"/>
      <c r="T37" s="120"/>
      <c r="U37" s="123">
        <v>21</v>
      </c>
      <c r="V37" s="121"/>
      <c r="W37" s="121">
        <v>6</v>
      </c>
      <c r="X37" s="418">
        <f t="shared" si="1"/>
        <v>4</v>
      </c>
      <c r="Y37" s="120">
        <v>18</v>
      </c>
      <c r="Z37" s="121">
        <v>11</v>
      </c>
      <c r="AA37" s="196">
        <v>3</v>
      </c>
      <c r="AB37" s="419"/>
      <c r="AC37" s="115">
        <f t="shared" si="2"/>
        <v>4</v>
      </c>
      <c r="AD37" s="120">
        <v>5</v>
      </c>
      <c r="AE37" s="123"/>
      <c r="AF37" s="197">
        <v>3</v>
      </c>
      <c r="AG37" s="11">
        <v>2</v>
      </c>
      <c r="AH37" s="198"/>
      <c r="AI37" s="420">
        <f t="shared" si="3"/>
        <v>0</v>
      </c>
      <c r="AJ37" s="193">
        <f t="shared" si="4"/>
        <v>46</v>
      </c>
      <c r="AK37" s="388">
        <v>27</v>
      </c>
      <c r="AL37" s="417"/>
      <c r="AM37" s="120"/>
      <c r="AN37" s="123">
        <v>23</v>
      </c>
      <c r="AO37" s="121"/>
      <c r="AP37" s="121">
        <v>1</v>
      </c>
      <c r="AQ37" s="418">
        <f t="shared" si="9"/>
        <v>3</v>
      </c>
      <c r="AR37" s="120">
        <v>14</v>
      </c>
      <c r="AS37" s="123"/>
      <c r="AT37" s="123"/>
      <c r="AU37" s="121">
        <v>9</v>
      </c>
      <c r="AV37" s="196">
        <v>3</v>
      </c>
      <c r="AW37" s="419">
        <v>1</v>
      </c>
      <c r="AX37" s="115">
        <f t="shared" si="6"/>
        <v>1</v>
      </c>
      <c r="AY37" s="120">
        <v>5</v>
      </c>
      <c r="AZ37" s="123"/>
      <c r="BA37" s="197">
        <v>1</v>
      </c>
      <c r="BB37" s="11">
        <v>2</v>
      </c>
      <c r="BC37" s="198"/>
      <c r="BD37" s="420">
        <f t="shared" si="8"/>
        <v>2</v>
      </c>
      <c r="BE37" s="193">
        <f t="shared" si="7"/>
        <v>40</v>
      </c>
      <c r="BF37" s="562"/>
    </row>
    <row r="38" spans="1:58" ht="12.75">
      <c r="A38" s="194">
        <v>87</v>
      </c>
      <c r="B38" s="28" t="s">
        <v>85</v>
      </c>
      <c r="C38" s="195" t="s">
        <v>2</v>
      </c>
      <c r="D38" s="120">
        <v>36</v>
      </c>
      <c r="E38" s="121">
        <v>17</v>
      </c>
      <c r="F38" s="121"/>
      <c r="G38" s="121">
        <v>17</v>
      </c>
      <c r="H38" s="122">
        <v>2</v>
      </c>
      <c r="I38" s="120">
        <v>16</v>
      </c>
      <c r="J38" s="121">
        <v>5</v>
      </c>
      <c r="K38" s="196">
        <v>10</v>
      </c>
      <c r="L38" s="124">
        <v>1</v>
      </c>
      <c r="M38" s="120">
        <v>8</v>
      </c>
      <c r="N38" s="197">
        <v>2</v>
      </c>
      <c r="O38" s="11">
        <v>4</v>
      </c>
      <c r="P38" s="198">
        <v>2</v>
      </c>
      <c r="Q38" s="383">
        <f t="shared" si="0"/>
        <v>55</v>
      </c>
      <c r="R38" s="388">
        <v>34</v>
      </c>
      <c r="S38" s="417">
        <v>1</v>
      </c>
      <c r="T38" s="120"/>
      <c r="U38" s="123">
        <v>22</v>
      </c>
      <c r="V38" s="121"/>
      <c r="W38" s="121">
        <v>8</v>
      </c>
      <c r="X38" s="418">
        <f t="shared" si="1"/>
        <v>4</v>
      </c>
      <c r="Y38" s="120">
        <v>15</v>
      </c>
      <c r="Z38" s="121">
        <v>10</v>
      </c>
      <c r="AA38" s="196">
        <v>2</v>
      </c>
      <c r="AB38" s="419"/>
      <c r="AC38" s="115">
        <f t="shared" si="2"/>
        <v>3</v>
      </c>
      <c r="AD38" s="120">
        <v>6</v>
      </c>
      <c r="AE38" s="123"/>
      <c r="AF38" s="197">
        <v>3</v>
      </c>
      <c r="AG38" s="11">
        <v>2</v>
      </c>
      <c r="AH38" s="198"/>
      <c r="AI38" s="420">
        <f t="shared" si="3"/>
        <v>1</v>
      </c>
      <c r="AJ38" s="193">
        <f t="shared" si="4"/>
        <v>48</v>
      </c>
      <c r="AK38" s="388">
        <v>31</v>
      </c>
      <c r="AL38" s="417"/>
      <c r="AM38" s="120"/>
      <c r="AN38" s="123">
        <v>17</v>
      </c>
      <c r="AO38" s="121"/>
      <c r="AP38" s="121">
        <v>10</v>
      </c>
      <c r="AQ38" s="418">
        <f t="shared" si="9"/>
        <v>4</v>
      </c>
      <c r="AR38" s="120">
        <v>12</v>
      </c>
      <c r="AS38" s="123"/>
      <c r="AT38" s="123"/>
      <c r="AU38" s="121">
        <v>6</v>
      </c>
      <c r="AV38" s="196">
        <v>4</v>
      </c>
      <c r="AW38" s="419"/>
      <c r="AX38" s="115">
        <f t="shared" si="6"/>
        <v>2</v>
      </c>
      <c r="AY38" s="120">
        <v>5</v>
      </c>
      <c r="AZ38" s="123"/>
      <c r="BA38" s="197">
        <v>3</v>
      </c>
      <c r="BB38" s="11">
        <v>1</v>
      </c>
      <c r="BC38" s="198"/>
      <c r="BD38" s="420">
        <f t="shared" si="8"/>
        <v>1</v>
      </c>
      <c r="BE38" s="193">
        <f t="shared" si="7"/>
        <v>41</v>
      </c>
      <c r="BF38" s="562"/>
    </row>
    <row r="39" spans="1:58" ht="12.75">
      <c r="A39" s="194">
        <v>20</v>
      </c>
      <c r="B39" s="28" t="s">
        <v>37</v>
      </c>
      <c r="C39" s="195" t="s">
        <v>1</v>
      </c>
      <c r="D39" s="120">
        <v>18</v>
      </c>
      <c r="E39" s="121">
        <v>13</v>
      </c>
      <c r="F39" s="121"/>
      <c r="G39" s="121">
        <v>1</v>
      </c>
      <c r="H39" s="122">
        <v>4</v>
      </c>
      <c r="I39" s="120">
        <v>7</v>
      </c>
      <c r="J39" s="121">
        <v>6</v>
      </c>
      <c r="K39" s="196">
        <v>1</v>
      </c>
      <c r="L39" s="124"/>
      <c r="M39" s="120">
        <v>5</v>
      </c>
      <c r="N39" s="197">
        <v>3</v>
      </c>
      <c r="O39" s="11">
        <v>2</v>
      </c>
      <c r="P39" s="198"/>
      <c r="Q39" s="383">
        <f t="shared" si="0"/>
        <v>26</v>
      </c>
      <c r="R39" s="388">
        <v>14</v>
      </c>
      <c r="S39" s="417"/>
      <c r="T39" s="120"/>
      <c r="U39" s="123">
        <v>9</v>
      </c>
      <c r="V39" s="121"/>
      <c r="W39" s="121">
        <v>3</v>
      </c>
      <c r="X39" s="418">
        <f t="shared" si="1"/>
        <v>2</v>
      </c>
      <c r="Y39" s="120">
        <v>7</v>
      </c>
      <c r="Z39" s="121">
        <v>7</v>
      </c>
      <c r="AA39" s="196"/>
      <c r="AB39" s="419"/>
      <c r="AC39" s="115">
        <f t="shared" si="2"/>
        <v>0</v>
      </c>
      <c r="AD39" s="120">
        <v>5</v>
      </c>
      <c r="AE39" s="123"/>
      <c r="AF39" s="197"/>
      <c r="AG39" s="11">
        <v>4</v>
      </c>
      <c r="AH39" s="198"/>
      <c r="AI39" s="420">
        <f t="shared" si="3"/>
        <v>1</v>
      </c>
      <c r="AJ39" s="193">
        <f t="shared" si="4"/>
        <v>23</v>
      </c>
      <c r="AK39" s="388">
        <v>12</v>
      </c>
      <c r="AL39" s="417"/>
      <c r="AM39" s="120"/>
      <c r="AN39" s="123">
        <v>9</v>
      </c>
      <c r="AO39" s="121"/>
      <c r="AP39" s="121">
        <v>2</v>
      </c>
      <c r="AQ39" s="418">
        <f t="shared" si="9"/>
        <v>1</v>
      </c>
      <c r="AR39" s="120">
        <v>7</v>
      </c>
      <c r="AS39" s="123"/>
      <c r="AT39" s="123"/>
      <c r="AU39" s="121">
        <v>7</v>
      </c>
      <c r="AV39" s="196"/>
      <c r="AW39" s="419"/>
      <c r="AX39" s="115">
        <f t="shared" si="6"/>
        <v>0</v>
      </c>
      <c r="AY39" s="120">
        <v>4</v>
      </c>
      <c r="AZ39" s="123"/>
      <c r="BA39" s="197">
        <v>1</v>
      </c>
      <c r="BB39" s="11">
        <v>2</v>
      </c>
      <c r="BC39" s="198"/>
      <c r="BD39" s="420">
        <f t="shared" si="8"/>
        <v>1</v>
      </c>
      <c r="BE39" s="193">
        <f t="shared" si="7"/>
        <v>21</v>
      </c>
      <c r="BF39" s="562"/>
    </row>
    <row r="40" spans="1:58" ht="12.75">
      <c r="A40" s="194">
        <v>37</v>
      </c>
      <c r="B40" s="28" t="s">
        <v>38</v>
      </c>
      <c r="C40" s="195" t="s">
        <v>2</v>
      </c>
      <c r="D40" s="120">
        <v>18</v>
      </c>
      <c r="E40" s="121">
        <v>10</v>
      </c>
      <c r="F40" s="121"/>
      <c r="G40" s="121">
        <v>4</v>
      </c>
      <c r="H40" s="122">
        <v>4</v>
      </c>
      <c r="I40" s="120">
        <v>6</v>
      </c>
      <c r="J40" s="121">
        <v>3</v>
      </c>
      <c r="K40" s="196">
        <v>2</v>
      </c>
      <c r="L40" s="124">
        <v>1</v>
      </c>
      <c r="M40" s="120">
        <v>6</v>
      </c>
      <c r="N40" s="197">
        <v>6</v>
      </c>
      <c r="O40" s="11"/>
      <c r="P40" s="198"/>
      <c r="Q40" s="383">
        <f t="shared" si="0"/>
        <v>25</v>
      </c>
      <c r="R40" s="388">
        <v>14</v>
      </c>
      <c r="S40" s="417"/>
      <c r="T40" s="120"/>
      <c r="U40" s="123">
        <v>9</v>
      </c>
      <c r="V40" s="121"/>
      <c r="W40" s="121">
        <v>4</v>
      </c>
      <c r="X40" s="418">
        <f t="shared" si="1"/>
        <v>1</v>
      </c>
      <c r="Y40" s="120">
        <v>5</v>
      </c>
      <c r="Z40" s="121">
        <v>4</v>
      </c>
      <c r="AA40" s="196">
        <v>1</v>
      </c>
      <c r="AB40" s="419"/>
      <c r="AC40" s="115">
        <f t="shared" si="2"/>
        <v>0</v>
      </c>
      <c r="AD40" s="120">
        <v>6</v>
      </c>
      <c r="AE40" s="123"/>
      <c r="AF40" s="197">
        <v>5</v>
      </c>
      <c r="AG40" s="11">
        <v>1</v>
      </c>
      <c r="AH40" s="198"/>
      <c r="AI40" s="420">
        <f t="shared" si="3"/>
        <v>0</v>
      </c>
      <c r="AJ40" s="193">
        <f t="shared" si="4"/>
        <v>24</v>
      </c>
      <c r="AK40" s="388">
        <v>13</v>
      </c>
      <c r="AL40" s="417"/>
      <c r="AM40" s="120"/>
      <c r="AN40" s="123">
        <v>8</v>
      </c>
      <c r="AO40" s="121"/>
      <c r="AP40" s="121">
        <v>3</v>
      </c>
      <c r="AQ40" s="418">
        <f t="shared" si="9"/>
        <v>2</v>
      </c>
      <c r="AR40" s="120">
        <v>5</v>
      </c>
      <c r="AS40" s="123"/>
      <c r="AT40" s="123"/>
      <c r="AU40" s="121">
        <v>4</v>
      </c>
      <c r="AV40" s="196">
        <v>1</v>
      </c>
      <c r="AW40" s="419"/>
      <c r="AX40" s="115">
        <f t="shared" si="6"/>
        <v>0</v>
      </c>
      <c r="AY40" s="120">
        <v>6</v>
      </c>
      <c r="AZ40" s="123"/>
      <c r="BA40" s="197">
        <v>5</v>
      </c>
      <c r="BB40" s="11">
        <v>1</v>
      </c>
      <c r="BC40" s="198"/>
      <c r="BD40" s="420">
        <f t="shared" si="8"/>
        <v>0</v>
      </c>
      <c r="BE40" s="193">
        <f t="shared" si="7"/>
        <v>22</v>
      </c>
      <c r="BF40" s="562"/>
    </row>
    <row r="41" spans="1:58" ht="12.75">
      <c r="A41" s="194">
        <v>75</v>
      </c>
      <c r="B41" s="28" t="s">
        <v>39</v>
      </c>
      <c r="C41" s="195" t="s">
        <v>3</v>
      </c>
      <c r="D41" s="120">
        <v>36</v>
      </c>
      <c r="E41" s="121">
        <v>34</v>
      </c>
      <c r="F41" s="121"/>
      <c r="G41" s="121">
        <v>1</v>
      </c>
      <c r="H41" s="122">
        <v>1</v>
      </c>
      <c r="I41" s="120">
        <v>18</v>
      </c>
      <c r="J41" s="121">
        <v>16</v>
      </c>
      <c r="K41" s="196">
        <v>2</v>
      </c>
      <c r="L41" s="124"/>
      <c r="M41" s="120">
        <v>6</v>
      </c>
      <c r="N41" s="197">
        <v>4</v>
      </c>
      <c r="O41" s="11">
        <v>1</v>
      </c>
      <c r="P41" s="198">
        <v>1</v>
      </c>
      <c r="Q41" s="383">
        <f t="shared" si="0"/>
        <v>58</v>
      </c>
      <c r="R41" s="388">
        <v>35</v>
      </c>
      <c r="S41" s="417"/>
      <c r="T41" s="120"/>
      <c r="U41" s="123">
        <v>34</v>
      </c>
      <c r="V41" s="121"/>
      <c r="W41" s="121"/>
      <c r="X41" s="418">
        <f t="shared" si="1"/>
        <v>1</v>
      </c>
      <c r="Y41" s="120">
        <v>18</v>
      </c>
      <c r="Z41" s="121">
        <v>16</v>
      </c>
      <c r="AA41" s="196">
        <v>2</v>
      </c>
      <c r="AB41" s="419"/>
      <c r="AC41" s="115">
        <f t="shared" si="2"/>
        <v>0</v>
      </c>
      <c r="AD41" s="120">
        <v>5</v>
      </c>
      <c r="AE41" s="123"/>
      <c r="AF41" s="197">
        <v>5</v>
      </c>
      <c r="AG41" s="11"/>
      <c r="AH41" s="198"/>
      <c r="AI41" s="420">
        <f t="shared" si="3"/>
        <v>0</v>
      </c>
      <c r="AJ41" s="193">
        <f t="shared" si="4"/>
        <v>57</v>
      </c>
      <c r="AK41" s="388">
        <v>34</v>
      </c>
      <c r="AL41" s="417"/>
      <c r="AM41" s="120"/>
      <c r="AN41" s="123">
        <v>33</v>
      </c>
      <c r="AO41" s="121"/>
      <c r="AP41" s="121"/>
      <c r="AQ41" s="418">
        <f t="shared" si="9"/>
        <v>1</v>
      </c>
      <c r="AR41" s="120">
        <v>18</v>
      </c>
      <c r="AS41" s="123"/>
      <c r="AT41" s="123"/>
      <c r="AU41" s="121">
        <v>17</v>
      </c>
      <c r="AV41" s="196"/>
      <c r="AW41" s="419">
        <v>1</v>
      </c>
      <c r="AX41" s="115">
        <f t="shared" si="6"/>
        <v>0</v>
      </c>
      <c r="AY41" s="120">
        <v>5</v>
      </c>
      <c r="AZ41" s="123"/>
      <c r="BA41" s="197">
        <v>5</v>
      </c>
      <c r="BB41" s="11"/>
      <c r="BC41" s="198"/>
      <c r="BD41" s="420">
        <f t="shared" si="8"/>
        <v>0</v>
      </c>
      <c r="BE41" s="193">
        <f t="shared" si="7"/>
        <v>56</v>
      </c>
      <c r="BF41" s="562"/>
    </row>
    <row r="42" spans="1:58" ht="12.75">
      <c r="A42" s="194">
        <v>22</v>
      </c>
      <c r="B42" s="28" t="s">
        <v>40</v>
      </c>
      <c r="C42" s="195" t="s">
        <v>3</v>
      </c>
      <c r="D42" s="120">
        <v>50</v>
      </c>
      <c r="E42" s="121">
        <v>36</v>
      </c>
      <c r="F42" s="121"/>
      <c r="G42" s="121">
        <v>12</v>
      </c>
      <c r="H42" s="122">
        <v>2</v>
      </c>
      <c r="I42" s="120">
        <v>18</v>
      </c>
      <c r="J42" s="121">
        <v>12</v>
      </c>
      <c r="K42" s="196">
        <v>5</v>
      </c>
      <c r="L42" s="124">
        <v>1</v>
      </c>
      <c r="M42" s="120">
        <v>2</v>
      </c>
      <c r="N42" s="197">
        <v>1</v>
      </c>
      <c r="O42" s="11">
        <v>1</v>
      </c>
      <c r="P42" s="198"/>
      <c r="Q42" s="383">
        <f t="shared" si="0"/>
        <v>67</v>
      </c>
      <c r="R42" s="388">
        <v>48</v>
      </c>
      <c r="S42" s="417"/>
      <c r="T42" s="120"/>
      <c r="U42" s="123">
        <v>32</v>
      </c>
      <c r="V42" s="121"/>
      <c r="W42" s="121">
        <v>14</v>
      </c>
      <c r="X42" s="418">
        <f t="shared" si="1"/>
        <v>2</v>
      </c>
      <c r="Y42" s="120">
        <v>17</v>
      </c>
      <c r="Z42" s="121">
        <v>10</v>
      </c>
      <c r="AA42" s="196">
        <v>7</v>
      </c>
      <c r="AB42" s="419"/>
      <c r="AC42" s="115">
        <f t="shared" si="2"/>
        <v>0</v>
      </c>
      <c r="AD42" s="120">
        <v>2</v>
      </c>
      <c r="AE42" s="123"/>
      <c r="AF42" s="197">
        <v>1</v>
      </c>
      <c r="AG42" s="11">
        <v>1</v>
      </c>
      <c r="AH42" s="198"/>
      <c r="AI42" s="420">
        <f t="shared" si="3"/>
        <v>0</v>
      </c>
      <c r="AJ42" s="193">
        <f t="shared" si="4"/>
        <v>65</v>
      </c>
      <c r="AK42" s="388">
        <v>46</v>
      </c>
      <c r="AL42" s="417"/>
      <c r="AM42" s="120"/>
      <c r="AN42" s="123">
        <v>33</v>
      </c>
      <c r="AO42" s="121"/>
      <c r="AP42" s="121">
        <v>11</v>
      </c>
      <c r="AQ42" s="418">
        <f t="shared" si="9"/>
        <v>2</v>
      </c>
      <c r="AR42" s="120">
        <v>17</v>
      </c>
      <c r="AS42" s="123"/>
      <c r="AT42" s="123"/>
      <c r="AU42" s="121">
        <v>10</v>
      </c>
      <c r="AV42" s="196">
        <v>4</v>
      </c>
      <c r="AW42" s="419"/>
      <c r="AX42" s="115">
        <f t="shared" si="6"/>
        <v>3</v>
      </c>
      <c r="AY42" s="120">
        <v>2</v>
      </c>
      <c r="AZ42" s="123"/>
      <c r="BA42" s="197">
        <v>1</v>
      </c>
      <c r="BB42" s="11">
        <v>1</v>
      </c>
      <c r="BC42" s="198"/>
      <c r="BD42" s="420">
        <f t="shared" si="8"/>
        <v>0</v>
      </c>
      <c r="BE42" s="193">
        <f t="shared" si="7"/>
        <v>60</v>
      </c>
      <c r="BF42" s="562"/>
    </row>
    <row r="43" spans="1:58" ht="12.75">
      <c r="A43" s="194">
        <v>79</v>
      </c>
      <c r="B43" s="28" t="s">
        <v>41</v>
      </c>
      <c r="C43" s="195" t="s">
        <v>3</v>
      </c>
      <c r="D43" s="120">
        <v>28</v>
      </c>
      <c r="E43" s="121">
        <v>18</v>
      </c>
      <c r="F43" s="121"/>
      <c r="G43" s="121">
        <v>9</v>
      </c>
      <c r="H43" s="122">
        <v>1</v>
      </c>
      <c r="I43" s="120">
        <v>11</v>
      </c>
      <c r="J43" s="121">
        <v>3</v>
      </c>
      <c r="K43" s="196">
        <v>6</v>
      </c>
      <c r="L43" s="124">
        <v>2</v>
      </c>
      <c r="M43" s="120">
        <v>1</v>
      </c>
      <c r="N43" s="197"/>
      <c r="O43" s="11">
        <v>1</v>
      </c>
      <c r="P43" s="198"/>
      <c r="Q43" s="383">
        <f t="shared" si="0"/>
        <v>37</v>
      </c>
      <c r="R43" s="388">
        <v>27</v>
      </c>
      <c r="S43" s="417"/>
      <c r="T43" s="120"/>
      <c r="U43" s="123">
        <v>26</v>
      </c>
      <c r="V43" s="121">
        <v>1</v>
      </c>
      <c r="W43" s="121"/>
      <c r="X43" s="418"/>
      <c r="Y43" s="120">
        <v>9</v>
      </c>
      <c r="Z43" s="121">
        <v>8</v>
      </c>
      <c r="AA43" s="196"/>
      <c r="AB43" s="419"/>
      <c r="AC43" s="115">
        <f t="shared" si="2"/>
        <v>1</v>
      </c>
      <c r="AD43" s="120">
        <v>1</v>
      </c>
      <c r="AE43" s="123"/>
      <c r="AF43" s="197">
        <v>1</v>
      </c>
      <c r="AG43" s="11"/>
      <c r="AH43" s="198"/>
      <c r="AI43" s="420">
        <f t="shared" si="3"/>
        <v>0</v>
      </c>
      <c r="AJ43" s="193">
        <f t="shared" si="4"/>
        <v>36</v>
      </c>
      <c r="AK43" s="388">
        <v>27</v>
      </c>
      <c r="AL43" s="417"/>
      <c r="AM43" s="120"/>
      <c r="AN43" s="123">
        <v>13</v>
      </c>
      <c r="AO43" s="121"/>
      <c r="AP43" s="121">
        <v>11</v>
      </c>
      <c r="AQ43" s="418">
        <f t="shared" si="9"/>
        <v>3</v>
      </c>
      <c r="AR43" s="120">
        <v>8</v>
      </c>
      <c r="AS43" s="123"/>
      <c r="AT43" s="123"/>
      <c r="AU43" s="121">
        <v>2</v>
      </c>
      <c r="AV43" s="196">
        <v>4</v>
      </c>
      <c r="AW43" s="419"/>
      <c r="AX43" s="115">
        <f t="shared" si="6"/>
        <v>2</v>
      </c>
      <c r="AY43" s="120">
        <v>1</v>
      </c>
      <c r="AZ43" s="123"/>
      <c r="BA43" s="197"/>
      <c r="BB43" s="11"/>
      <c r="BC43" s="198"/>
      <c r="BD43" s="420">
        <f t="shared" si="8"/>
        <v>1</v>
      </c>
      <c r="BE43" s="193">
        <f t="shared" si="7"/>
        <v>30</v>
      </c>
      <c r="BF43" s="562"/>
    </row>
    <row r="44" spans="1:58" ht="12.75">
      <c r="A44" s="194">
        <v>93</v>
      </c>
      <c r="B44" s="28" t="s">
        <v>113</v>
      </c>
      <c r="C44" s="195" t="s">
        <v>3</v>
      </c>
      <c r="D44" s="120">
        <v>25</v>
      </c>
      <c r="E44" s="121">
        <v>19</v>
      </c>
      <c r="F44" s="121"/>
      <c r="G44" s="121">
        <v>5</v>
      </c>
      <c r="H44" s="122">
        <v>1</v>
      </c>
      <c r="I44" s="120">
        <v>5</v>
      </c>
      <c r="J44" s="121">
        <v>3</v>
      </c>
      <c r="K44" s="196">
        <v>1</v>
      </c>
      <c r="L44" s="124">
        <v>1</v>
      </c>
      <c r="M44" s="120"/>
      <c r="N44" s="197"/>
      <c r="O44" s="11"/>
      <c r="P44" s="198"/>
      <c r="Q44" s="383">
        <f t="shared" si="0"/>
        <v>28</v>
      </c>
      <c r="R44" s="388">
        <v>24</v>
      </c>
      <c r="S44" s="417"/>
      <c r="T44" s="120"/>
      <c r="U44" s="123">
        <v>18</v>
      </c>
      <c r="V44" s="121"/>
      <c r="W44" s="121">
        <v>5</v>
      </c>
      <c r="X44" s="418">
        <f t="shared" si="1"/>
        <v>1</v>
      </c>
      <c r="Y44" s="120">
        <v>4</v>
      </c>
      <c r="Z44" s="121">
        <v>2</v>
      </c>
      <c r="AA44" s="196">
        <v>2</v>
      </c>
      <c r="AB44" s="419"/>
      <c r="AC44" s="115">
        <f t="shared" si="2"/>
        <v>0</v>
      </c>
      <c r="AD44" s="120"/>
      <c r="AE44" s="123"/>
      <c r="AF44" s="197"/>
      <c r="AG44" s="11"/>
      <c r="AH44" s="198"/>
      <c r="AI44" s="420">
        <f t="shared" si="3"/>
        <v>0</v>
      </c>
      <c r="AJ44" s="193">
        <f t="shared" si="4"/>
        <v>27</v>
      </c>
      <c r="AK44" s="388">
        <v>23</v>
      </c>
      <c r="AL44" s="417"/>
      <c r="AM44" s="120"/>
      <c r="AN44" s="123">
        <v>16</v>
      </c>
      <c r="AO44" s="121"/>
      <c r="AP44" s="121">
        <v>4</v>
      </c>
      <c r="AQ44" s="418">
        <f t="shared" si="9"/>
        <v>3</v>
      </c>
      <c r="AR44" s="120">
        <v>4</v>
      </c>
      <c r="AS44" s="123"/>
      <c r="AT44" s="123"/>
      <c r="AU44" s="121">
        <v>2</v>
      </c>
      <c r="AV44" s="196">
        <v>1</v>
      </c>
      <c r="AW44" s="419"/>
      <c r="AX44" s="115">
        <f t="shared" si="6"/>
        <v>1</v>
      </c>
      <c r="AY44" s="120"/>
      <c r="AZ44" s="123"/>
      <c r="BA44" s="197"/>
      <c r="BB44" s="11"/>
      <c r="BC44" s="198"/>
      <c r="BD44" s="420">
        <f t="shared" si="8"/>
        <v>0</v>
      </c>
      <c r="BE44" s="193">
        <f t="shared" si="7"/>
        <v>23</v>
      </c>
      <c r="BF44" s="562"/>
    </row>
    <row r="45" spans="1:58" ht="12.75">
      <c r="A45" s="194">
        <v>13</v>
      </c>
      <c r="B45" s="28" t="s">
        <v>42</v>
      </c>
      <c r="C45" s="195" t="s">
        <v>3</v>
      </c>
      <c r="D45" s="120">
        <v>42</v>
      </c>
      <c r="E45" s="121">
        <v>31</v>
      </c>
      <c r="F45" s="121"/>
      <c r="G45" s="121">
        <v>10</v>
      </c>
      <c r="H45" s="122">
        <v>1</v>
      </c>
      <c r="I45" s="120">
        <v>16</v>
      </c>
      <c r="J45" s="121">
        <v>9</v>
      </c>
      <c r="K45" s="196">
        <v>5</v>
      </c>
      <c r="L45" s="124">
        <v>2</v>
      </c>
      <c r="M45" s="120">
        <v>2</v>
      </c>
      <c r="N45" s="197">
        <v>2</v>
      </c>
      <c r="O45" s="11"/>
      <c r="P45" s="198"/>
      <c r="Q45" s="383">
        <f t="shared" si="0"/>
        <v>57</v>
      </c>
      <c r="R45" s="388">
        <v>41</v>
      </c>
      <c r="S45" s="417"/>
      <c r="T45" s="120"/>
      <c r="U45" s="123">
        <v>37</v>
      </c>
      <c r="V45" s="121"/>
      <c r="W45" s="121">
        <v>3</v>
      </c>
      <c r="X45" s="418">
        <f t="shared" si="1"/>
        <v>1</v>
      </c>
      <c r="Y45" s="120">
        <v>14</v>
      </c>
      <c r="Z45" s="121">
        <v>12</v>
      </c>
      <c r="AA45" s="196">
        <v>1</v>
      </c>
      <c r="AB45" s="419"/>
      <c r="AC45" s="115">
        <f t="shared" si="2"/>
        <v>1</v>
      </c>
      <c r="AD45" s="120">
        <v>2</v>
      </c>
      <c r="AE45" s="123"/>
      <c r="AF45" s="197">
        <v>1</v>
      </c>
      <c r="AG45" s="11">
        <v>1</v>
      </c>
      <c r="AH45" s="198"/>
      <c r="AI45" s="420">
        <f t="shared" si="3"/>
        <v>0</v>
      </c>
      <c r="AJ45" s="193">
        <f t="shared" si="4"/>
        <v>55</v>
      </c>
      <c r="AK45" s="388">
        <v>40</v>
      </c>
      <c r="AL45" s="417"/>
      <c r="AM45" s="120"/>
      <c r="AN45" s="123">
        <v>37</v>
      </c>
      <c r="AO45" s="121"/>
      <c r="AP45" s="121">
        <v>2</v>
      </c>
      <c r="AQ45" s="418">
        <f t="shared" si="9"/>
        <v>1</v>
      </c>
      <c r="AR45" s="120">
        <v>13</v>
      </c>
      <c r="AS45" s="123"/>
      <c r="AT45" s="123"/>
      <c r="AU45" s="121">
        <v>11</v>
      </c>
      <c r="AV45" s="196">
        <v>2</v>
      </c>
      <c r="AW45" s="419"/>
      <c r="AX45" s="115">
        <f t="shared" si="6"/>
        <v>0</v>
      </c>
      <c r="AY45" s="120">
        <v>2</v>
      </c>
      <c r="AZ45" s="123"/>
      <c r="BA45" s="197">
        <v>1</v>
      </c>
      <c r="BB45" s="11"/>
      <c r="BC45" s="198"/>
      <c r="BD45" s="420">
        <f t="shared" si="8"/>
        <v>1</v>
      </c>
      <c r="BE45" s="193">
        <f t="shared" si="7"/>
        <v>53</v>
      </c>
      <c r="BF45" s="562"/>
    </row>
    <row r="46" spans="1:58" ht="12.75">
      <c r="A46" s="194">
        <v>29</v>
      </c>
      <c r="B46" s="28" t="s">
        <v>43</v>
      </c>
      <c r="C46" s="195" t="s">
        <v>2</v>
      </c>
      <c r="D46" s="120">
        <v>24</v>
      </c>
      <c r="E46" s="121">
        <v>18</v>
      </c>
      <c r="F46" s="121"/>
      <c r="G46" s="121">
        <v>3</v>
      </c>
      <c r="H46" s="122">
        <v>3</v>
      </c>
      <c r="I46" s="120">
        <v>12</v>
      </c>
      <c r="J46" s="121">
        <v>8</v>
      </c>
      <c r="K46" s="196">
        <v>1</v>
      </c>
      <c r="L46" s="124">
        <v>3</v>
      </c>
      <c r="M46" s="120">
        <v>4</v>
      </c>
      <c r="N46" s="197">
        <v>4</v>
      </c>
      <c r="O46" s="11"/>
      <c r="P46" s="198"/>
      <c r="Q46" s="383">
        <f t="shared" si="0"/>
        <v>34</v>
      </c>
      <c r="R46" s="388">
        <v>21</v>
      </c>
      <c r="S46" s="417">
        <v>1</v>
      </c>
      <c r="T46" s="120"/>
      <c r="U46" s="123">
        <v>17</v>
      </c>
      <c r="V46" s="121"/>
      <c r="W46" s="121">
        <v>2</v>
      </c>
      <c r="X46" s="418">
        <f>R46-U46-V46-W46</f>
        <v>2</v>
      </c>
      <c r="Y46" s="120">
        <v>9</v>
      </c>
      <c r="Z46" s="121">
        <v>4</v>
      </c>
      <c r="AA46" s="196">
        <v>5</v>
      </c>
      <c r="AB46" s="419"/>
      <c r="AC46" s="115">
        <f t="shared" si="2"/>
        <v>0</v>
      </c>
      <c r="AD46" s="120">
        <v>4</v>
      </c>
      <c r="AE46" s="123"/>
      <c r="AF46" s="197">
        <v>2</v>
      </c>
      <c r="AG46" s="11">
        <v>2</v>
      </c>
      <c r="AH46" s="198"/>
      <c r="AI46" s="420">
        <f t="shared" si="3"/>
        <v>0</v>
      </c>
      <c r="AJ46" s="193">
        <f t="shared" si="4"/>
        <v>33</v>
      </c>
      <c r="AK46" s="388">
        <v>20</v>
      </c>
      <c r="AL46" s="417">
        <v>1</v>
      </c>
      <c r="AM46" s="120"/>
      <c r="AN46" s="123">
        <v>15</v>
      </c>
      <c r="AO46" s="121"/>
      <c r="AP46" s="121">
        <v>4</v>
      </c>
      <c r="AQ46" s="418">
        <f t="shared" si="9"/>
        <v>1</v>
      </c>
      <c r="AR46" s="120">
        <v>9</v>
      </c>
      <c r="AS46" s="123"/>
      <c r="AT46" s="123"/>
      <c r="AU46" s="121">
        <v>6</v>
      </c>
      <c r="AV46" s="196">
        <v>2</v>
      </c>
      <c r="AW46" s="419"/>
      <c r="AX46" s="115">
        <f t="shared" si="6"/>
        <v>1</v>
      </c>
      <c r="AY46" s="120">
        <v>4</v>
      </c>
      <c r="AZ46" s="123"/>
      <c r="BA46" s="197">
        <v>3</v>
      </c>
      <c r="BB46" s="11">
        <v>1</v>
      </c>
      <c r="BC46" s="198"/>
      <c r="BD46" s="420">
        <f t="shared" si="8"/>
        <v>0</v>
      </c>
      <c r="BE46" s="193">
        <f t="shared" si="7"/>
        <v>32</v>
      </c>
      <c r="BF46" s="562"/>
    </row>
    <row r="47" spans="1:58" ht="12.75">
      <c r="A47" s="194">
        <v>62</v>
      </c>
      <c r="B47" s="28" t="s">
        <v>45</v>
      </c>
      <c r="C47" s="195" t="s">
        <v>3</v>
      </c>
      <c r="D47" s="120">
        <v>18</v>
      </c>
      <c r="E47" s="121">
        <v>6</v>
      </c>
      <c r="F47" s="121"/>
      <c r="G47" s="121">
        <v>4</v>
      </c>
      <c r="H47" s="122">
        <v>8</v>
      </c>
      <c r="I47" s="120">
        <v>12</v>
      </c>
      <c r="J47" s="121">
        <v>6</v>
      </c>
      <c r="K47" s="196">
        <v>4</v>
      </c>
      <c r="L47" s="124">
        <v>2</v>
      </c>
      <c r="M47" s="120"/>
      <c r="N47" s="197"/>
      <c r="O47" s="11"/>
      <c r="P47" s="198"/>
      <c r="Q47" s="383">
        <f t="shared" si="0"/>
        <v>20</v>
      </c>
      <c r="R47" s="388">
        <v>10</v>
      </c>
      <c r="S47" s="417"/>
      <c r="T47" s="120"/>
      <c r="U47" s="123">
        <v>6</v>
      </c>
      <c r="V47" s="121"/>
      <c r="W47" s="121">
        <v>1</v>
      </c>
      <c r="X47" s="418">
        <f t="shared" si="1"/>
        <v>3</v>
      </c>
      <c r="Y47" s="120">
        <v>10</v>
      </c>
      <c r="Z47" s="121">
        <v>8</v>
      </c>
      <c r="AA47" s="196">
        <v>2</v>
      </c>
      <c r="AB47" s="419"/>
      <c r="AC47" s="115">
        <f t="shared" si="2"/>
        <v>0</v>
      </c>
      <c r="AD47" s="120"/>
      <c r="AE47" s="123"/>
      <c r="AF47" s="197"/>
      <c r="AG47" s="11"/>
      <c r="AH47" s="198"/>
      <c r="AI47" s="420">
        <f t="shared" si="3"/>
        <v>0</v>
      </c>
      <c r="AJ47" s="193">
        <f t="shared" si="4"/>
        <v>17</v>
      </c>
      <c r="AK47" s="388">
        <v>7</v>
      </c>
      <c r="AL47" s="417"/>
      <c r="AM47" s="120"/>
      <c r="AN47" s="123">
        <v>4</v>
      </c>
      <c r="AO47" s="121"/>
      <c r="AP47" s="121">
        <v>1</v>
      </c>
      <c r="AQ47" s="418">
        <f t="shared" si="9"/>
        <v>2</v>
      </c>
      <c r="AR47" s="120">
        <v>10</v>
      </c>
      <c r="AS47" s="123"/>
      <c r="AT47" s="123"/>
      <c r="AU47" s="121">
        <v>8</v>
      </c>
      <c r="AV47" s="196"/>
      <c r="AW47" s="419"/>
      <c r="AX47" s="115">
        <f t="shared" si="6"/>
        <v>2</v>
      </c>
      <c r="AY47" s="120"/>
      <c r="AZ47" s="123"/>
      <c r="BA47" s="197"/>
      <c r="BB47" s="11"/>
      <c r="BC47" s="198"/>
      <c r="BD47" s="420">
        <f t="shared" si="8"/>
        <v>0</v>
      </c>
      <c r="BE47" s="193">
        <f t="shared" si="7"/>
        <v>13</v>
      </c>
      <c r="BF47" s="562"/>
    </row>
    <row r="48" spans="1:58" ht="12.75">
      <c r="A48" s="194">
        <v>47</v>
      </c>
      <c r="B48" s="28" t="s">
        <v>46</v>
      </c>
      <c r="C48" s="195" t="s">
        <v>2</v>
      </c>
      <c r="D48" s="120">
        <v>18</v>
      </c>
      <c r="E48" s="121">
        <v>12</v>
      </c>
      <c r="F48" s="121"/>
      <c r="G48" s="121">
        <v>4</v>
      </c>
      <c r="H48" s="122">
        <v>2</v>
      </c>
      <c r="I48" s="120">
        <v>12</v>
      </c>
      <c r="J48" s="121">
        <v>8</v>
      </c>
      <c r="K48" s="196">
        <v>3</v>
      </c>
      <c r="L48" s="124">
        <v>1</v>
      </c>
      <c r="M48" s="120"/>
      <c r="N48" s="197"/>
      <c r="O48" s="11"/>
      <c r="P48" s="198"/>
      <c r="Q48" s="383">
        <f t="shared" si="0"/>
        <v>27</v>
      </c>
      <c r="R48" s="388">
        <v>16</v>
      </c>
      <c r="S48" s="417"/>
      <c r="T48" s="120"/>
      <c r="U48" s="123">
        <v>9</v>
      </c>
      <c r="V48" s="121"/>
      <c r="W48" s="121">
        <v>3</v>
      </c>
      <c r="X48" s="418">
        <f t="shared" si="1"/>
        <v>4</v>
      </c>
      <c r="Y48" s="120">
        <v>11</v>
      </c>
      <c r="Z48" s="121">
        <v>8</v>
      </c>
      <c r="AA48" s="196"/>
      <c r="AB48" s="419"/>
      <c r="AC48" s="115">
        <f t="shared" si="2"/>
        <v>3</v>
      </c>
      <c r="AD48" s="120"/>
      <c r="AE48" s="123"/>
      <c r="AF48" s="197"/>
      <c r="AG48" s="11"/>
      <c r="AH48" s="198"/>
      <c r="AI48" s="420">
        <f t="shared" si="3"/>
        <v>0</v>
      </c>
      <c r="AJ48" s="193">
        <f t="shared" si="4"/>
        <v>20</v>
      </c>
      <c r="AK48" s="388">
        <v>12</v>
      </c>
      <c r="AL48" s="417"/>
      <c r="AM48" s="120"/>
      <c r="AN48" s="123">
        <v>5</v>
      </c>
      <c r="AO48" s="121"/>
      <c r="AP48" s="121">
        <v>4</v>
      </c>
      <c r="AQ48" s="418">
        <f t="shared" si="9"/>
        <v>3</v>
      </c>
      <c r="AR48" s="120">
        <v>8</v>
      </c>
      <c r="AS48" s="123">
        <v>1</v>
      </c>
      <c r="AT48" s="123"/>
      <c r="AU48" s="121">
        <v>1</v>
      </c>
      <c r="AV48" s="196">
        <v>7</v>
      </c>
      <c r="AW48" s="419"/>
      <c r="AX48" s="115">
        <f t="shared" si="6"/>
        <v>0</v>
      </c>
      <c r="AY48" s="120"/>
      <c r="AZ48" s="123"/>
      <c r="BA48" s="197"/>
      <c r="BB48" s="11"/>
      <c r="BC48" s="198"/>
      <c r="BD48" s="420">
        <f t="shared" si="8"/>
        <v>0</v>
      </c>
      <c r="BE48" s="193">
        <f>AK48+AR48+AY48-AQ48-AX48-BD48+AL48+AZ48-AM48+AS48</f>
        <v>18</v>
      </c>
      <c r="BF48" s="562"/>
    </row>
    <row r="49" spans="1:58" ht="12.75">
      <c r="A49" s="194">
        <v>52</v>
      </c>
      <c r="B49" s="28" t="s">
        <v>44</v>
      </c>
      <c r="C49" s="195" t="s">
        <v>3</v>
      </c>
      <c r="D49" s="120">
        <v>37</v>
      </c>
      <c r="E49" s="121">
        <v>33</v>
      </c>
      <c r="F49" s="121"/>
      <c r="G49" s="121">
        <v>2</v>
      </c>
      <c r="H49" s="122">
        <v>2</v>
      </c>
      <c r="I49" s="120">
        <v>20</v>
      </c>
      <c r="J49" s="121">
        <v>19</v>
      </c>
      <c r="K49" s="196">
        <v>1</v>
      </c>
      <c r="L49" s="124"/>
      <c r="M49" s="120">
        <v>3</v>
      </c>
      <c r="N49" s="197">
        <v>3</v>
      </c>
      <c r="O49" s="11"/>
      <c r="P49" s="198"/>
      <c r="Q49" s="383">
        <f t="shared" si="0"/>
        <v>58</v>
      </c>
      <c r="R49" s="388">
        <v>35</v>
      </c>
      <c r="S49" s="417"/>
      <c r="T49" s="120"/>
      <c r="U49" s="123">
        <v>32</v>
      </c>
      <c r="V49" s="121"/>
      <c r="W49" s="121">
        <v>3</v>
      </c>
      <c r="X49" s="418"/>
      <c r="Y49" s="120">
        <v>20</v>
      </c>
      <c r="Z49" s="121">
        <v>18</v>
      </c>
      <c r="AA49" s="196"/>
      <c r="AB49" s="419"/>
      <c r="AC49" s="115">
        <f t="shared" si="2"/>
        <v>2</v>
      </c>
      <c r="AD49" s="120">
        <v>3</v>
      </c>
      <c r="AE49" s="123"/>
      <c r="AF49" s="197">
        <v>3</v>
      </c>
      <c r="AG49" s="11"/>
      <c r="AH49" s="198"/>
      <c r="AI49" s="420">
        <f t="shared" si="3"/>
        <v>0</v>
      </c>
      <c r="AJ49" s="193">
        <f t="shared" si="4"/>
        <v>56</v>
      </c>
      <c r="AK49" s="388">
        <v>35</v>
      </c>
      <c r="AL49" s="417"/>
      <c r="AM49" s="120"/>
      <c r="AN49" s="123">
        <v>31</v>
      </c>
      <c r="AO49" s="121"/>
      <c r="AP49" s="121">
        <v>2</v>
      </c>
      <c r="AQ49" s="418">
        <f t="shared" si="9"/>
        <v>2</v>
      </c>
      <c r="AR49" s="120">
        <v>18</v>
      </c>
      <c r="AS49" s="123"/>
      <c r="AT49" s="123"/>
      <c r="AU49" s="121">
        <v>16</v>
      </c>
      <c r="AV49" s="196">
        <v>1</v>
      </c>
      <c r="AW49" s="419">
        <v>1</v>
      </c>
      <c r="AX49" s="115">
        <f t="shared" si="6"/>
        <v>0</v>
      </c>
      <c r="AY49" s="120">
        <v>3</v>
      </c>
      <c r="AZ49" s="123"/>
      <c r="BA49" s="197">
        <v>3</v>
      </c>
      <c r="BB49" s="11"/>
      <c r="BC49" s="198"/>
      <c r="BD49" s="420">
        <f t="shared" si="8"/>
        <v>0</v>
      </c>
      <c r="BE49" s="193">
        <f t="shared" si="7"/>
        <v>54</v>
      </c>
      <c r="BF49" s="562"/>
    </row>
    <row r="50" spans="1:58" ht="12.75">
      <c r="A50" s="194">
        <v>70</v>
      </c>
      <c r="B50" s="28" t="s">
        <v>47</v>
      </c>
      <c r="C50" s="195" t="s">
        <v>1</v>
      </c>
      <c r="D50" s="120">
        <v>24</v>
      </c>
      <c r="E50" s="121">
        <v>12</v>
      </c>
      <c r="F50" s="121"/>
      <c r="G50" s="121">
        <v>4</v>
      </c>
      <c r="H50" s="122">
        <v>8</v>
      </c>
      <c r="I50" s="120">
        <v>17</v>
      </c>
      <c r="J50" s="121">
        <v>12</v>
      </c>
      <c r="K50" s="196">
        <v>1</v>
      </c>
      <c r="L50" s="124">
        <v>4</v>
      </c>
      <c r="M50" s="120"/>
      <c r="N50" s="197"/>
      <c r="O50" s="11"/>
      <c r="P50" s="198"/>
      <c r="Q50" s="383">
        <f t="shared" si="0"/>
        <v>29</v>
      </c>
      <c r="R50" s="388">
        <v>16</v>
      </c>
      <c r="S50" s="417"/>
      <c r="T50" s="120"/>
      <c r="U50" s="123">
        <v>13</v>
      </c>
      <c r="V50" s="121"/>
      <c r="W50" s="121"/>
      <c r="X50" s="418">
        <f t="shared" si="1"/>
        <v>3</v>
      </c>
      <c r="Y50" s="120">
        <v>13</v>
      </c>
      <c r="Z50" s="121">
        <v>10</v>
      </c>
      <c r="AA50" s="196">
        <v>1</v>
      </c>
      <c r="AB50" s="419"/>
      <c r="AC50" s="115">
        <f t="shared" si="2"/>
        <v>2</v>
      </c>
      <c r="AD50" s="120"/>
      <c r="AE50" s="123"/>
      <c r="AF50" s="197"/>
      <c r="AG50" s="11"/>
      <c r="AH50" s="198"/>
      <c r="AI50" s="420">
        <f t="shared" si="3"/>
        <v>0</v>
      </c>
      <c r="AJ50" s="193">
        <f t="shared" si="4"/>
        <v>24</v>
      </c>
      <c r="AK50" s="388">
        <v>13</v>
      </c>
      <c r="AL50" s="417"/>
      <c r="AM50" s="120"/>
      <c r="AN50" s="123">
        <v>11</v>
      </c>
      <c r="AO50" s="121"/>
      <c r="AP50" s="121">
        <v>2</v>
      </c>
      <c r="AQ50" s="418">
        <f t="shared" si="9"/>
        <v>0</v>
      </c>
      <c r="AR50" s="120">
        <v>11</v>
      </c>
      <c r="AS50" s="123"/>
      <c r="AT50" s="123">
        <v>1</v>
      </c>
      <c r="AU50" s="121">
        <v>10</v>
      </c>
      <c r="AV50" s="196"/>
      <c r="AW50" s="419"/>
      <c r="AX50" s="115">
        <f>AR50-AU50-AV50-AW50-AT50</f>
        <v>0</v>
      </c>
      <c r="AY50" s="120"/>
      <c r="AZ50" s="123"/>
      <c r="BA50" s="197"/>
      <c r="BB50" s="11"/>
      <c r="BC50" s="198"/>
      <c r="BD50" s="420">
        <f t="shared" si="8"/>
        <v>0</v>
      </c>
      <c r="BE50" s="193">
        <f t="shared" si="7"/>
        <v>24</v>
      </c>
      <c r="BF50" s="562"/>
    </row>
    <row r="51" spans="1:58" ht="12.75">
      <c r="A51" s="194">
        <v>2</v>
      </c>
      <c r="B51" s="28" t="s">
        <v>48</v>
      </c>
      <c r="C51" s="195" t="s">
        <v>2</v>
      </c>
      <c r="D51" s="120">
        <v>24</v>
      </c>
      <c r="E51" s="121">
        <v>16</v>
      </c>
      <c r="F51" s="121"/>
      <c r="G51" s="121">
        <v>6</v>
      </c>
      <c r="H51" s="122">
        <v>2</v>
      </c>
      <c r="I51" s="120">
        <v>11</v>
      </c>
      <c r="J51" s="121">
        <v>11</v>
      </c>
      <c r="K51" s="196"/>
      <c r="L51" s="124"/>
      <c r="M51" s="120">
        <v>5</v>
      </c>
      <c r="N51" s="197">
        <v>3</v>
      </c>
      <c r="O51" s="11">
        <v>2</v>
      </c>
      <c r="P51" s="198"/>
      <c r="Q51" s="383">
        <f t="shared" si="0"/>
        <v>38</v>
      </c>
      <c r="R51" s="388">
        <v>22</v>
      </c>
      <c r="S51" s="417"/>
      <c r="T51" s="120"/>
      <c r="U51" s="123">
        <v>17</v>
      </c>
      <c r="V51" s="121"/>
      <c r="W51" s="121">
        <v>2</v>
      </c>
      <c r="X51" s="418">
        <f>R51-U51-V51-W51</f>
        <v>3</v>
      </c>
      <c r="Y51" s="120">
        <v>11</v>
      </c>
      <c r="Z51" s="121">
        <v>11</v>
      </c>
      <c r="AA51" s="196"/>
      <c r="AB51" s="419"/>
      <c r="AC51" s="115">
        <f t="shared" si="2"/>
        <v>0</v>
      </c>
      <c r="AD51" s="120">
        <v>5</v>
      </c>
      <c r="AE51" s="123"/>
      <c r="AF51" s="197">
        <v>4</v>
      </c>
      <c r="AG51" s="11"/>
      <c r="AH51" s="198"/>
      <c r="AI51" s="420">
        <f>AD51-AF51-AG51-AH51</f>
        <v>1</v>
      </c>
      <c r="AJ51" s="193">
        <f t="shared" si="4"/>
        <v>34</v>
      </c>
      <c r="AK51" s="388">
        <v>19</v>
      </c>
      <c r="AL51" s="417"/>
      <c r="AM51" s="120"/>
      <c r="AN51" s="123">
        <v>15</v>
      </c>
      <c r="AO51" s="121"/>
      <c r="AP51" s="121">
        <v>2</v>
      </c>
      <c r="AQ51" s="418">
        <f t="shared" si="9"/>
        <v>2</v>
      </c>
      <c r="AR51" s="120">
        <v>11</v>
      </c>
      <c r="AS51" s="123"/>
      <c r="AT51" s="123"/>
      <c r="AU51" s="121">
        <v>10</v>
      </c>
      <c r="AV51" s="196">
        <v>1</v>
      </c>
      <c r="AW51" s="419"/>
      <c r="AX51" s="115">
        <f t="shared" si="6"/>
        <v>0</v>
      </c>
      <c r="AY51" s="120">
        <v>4</v>
      </c>
      <c r="AZ51" s="123"/>
      <c r="BA51" s="197">
        <v>3</v>
      </c>
      <c r="BB51" s="11">
        <v>1</v>
      </c>
      <c r="BC51" s="198"/>
      <c r="BD51" s="420">
        <f>AY51-BA51-BB51-BC51</f>
        <v>0</v>
      </c>
      <c r="BE51" s="193">
        <f t="shared" si="7"/>
        <v>32</v>
      </c>
      <c r="BF51" s="562"/>
    </row>
    <row r="52" spans="1:58" ht="12.75">
      <c r="A52" s="194">
        <v>69</v>
      </c>
      <c r="B52" s="28" t="s">
        <v>49</v>
      </c>
      <c r="C52" s="195" t="s">
        <v>1</v>
      </c>
      <c r="D52" s="120">
        <v>24</v>
      </c>
      <c r="E52" s="121">
        <v>19</v>
      </c>
      <c r="F52" s="121"/>
      <c r="G52" s="121"/>
      <c r="H52" s="122">
        <v>5</v>
      </c>
      <c r="I52" s="120">
        <v>12</v>
      </c>
      <c r="J52" s="121">
        <v>10</v>
      </c>
      <c r="K52" s="196"/>
      <c r="L52" s="124">
        <v>2</v>
      </c>
      <c r="M52" s="120">
        <v>4</v>
      </c>
      <c r="N52" s="197">
        <v>4</v>
      </c>
      <c r="O52" s="11"/>
      <c r="P52" s="198"/>
      <c r="Q52" s="383">
        <f t="shared" si="0"/>
        <v>33</v>
      </c>
      <c r="R52" s="388">
        <v>19</v>
      </c>
      <c r="S52" s="417"/>
      <c r="T52" s="120"/>
      <c r="U52" s="123">
        <v>17</v>
      </c>
      <c r="V52" s="121"/>
      <c r="W52" s="121"/>
      <c r="X52" s="418">
        <f t="shared" si="1"/>
        <v>2</v>
      </c>
      <c r="Y52" s="120">
        <v>10</v>
      </c>
      <c r="Z52" s="121">
        <v>9</v>
      </c>
      <c r="AA52" s="196">
        <v>1</v>
      </c>
      <c r="AB52" s="419"/>
      <c r="AC52" s="115">
        <f t="shared" si="2"/>
        <v>0</v>
      </c>
      <c r="AD52" s="120">
        <v>4</v>
      </c>
      <c r="AE52" s="123"/>
      <c r="AF52" s="197">
        <v>4</v>
      </c>
      <c r="AG52" s="11"/>
      <c r="AH52" s="198"/>
      <c r="AI52" s="420">
        <f t="shared" si="3"/>
        <v>0</v>
      </c>
      <c r="AJ52" s="193">
        <f t="shared" si="4"/>
        <v>31</v>
      </c>
      <c r="AK52" s="388">
        <v>17</v>
      </c>
      <c r="AL52" s="417"/>
      <c r="AM52" s="120"/>
      <c r="AN52" s="123">
        <v>15</v>
      </c>
      <c r="AO52" s="121">
        <v>1</v>
      </c>
      <c r="AP52" s="121">
        <v>1</v>
      </c>
      <c r="AQ52" s="418">
        <f t="shared" si="9"/>
        <v>0</v>
      </c>
      <c r="AR52" s="120">
        <v>10</v>
      </c>
      <c r="AS52" s="123"/>
      <c r="AT52" s="123"/>
      <c r="AU52" s="121">
        <v>9</v>
      </c>
      <c r="AV52" s="196">
        <v>1</v>
      </c>
      <c r="AW52" s="419"/>
      <c r="AX52" s="115">
        <f t="shared" si="6"/>
        <v>0</v>
      </c>
      <c r="AY52" s="120">
        <v>4</v>
      </c>
      <c r="AZ52" s="123"/>
      <c r="BA52" s="197">
        <v>4</v>
      </c>
      <c r="BB52" s="11"/>
      <c r="BC52" s="198"/>
      <c r="BD52" s="420">
        <f t="shared" si="8"/>
        <v>0</v>
      </c>
      <c r="BE52" s="193">
        <f t="shared" si="7"/>
        <v>31</v>
      </c>
      <c r="BF52" s="562"/>
    </row>
    <row r="53" spans="1:58" ht="12.75">
      <c r="A53" s="194">
        <v>1</v>
      </c>
      <c r="B53" s="28" t="s">
        <v>50</v>
      </c>
      <c r="C53" s="195" t="s">
        <v>2</v>
      </c>
      <c r="D53" s="120">
        <v>24</v>
      </c>
      <c r="E53" s="121">
        <v>16</v>
      </c>
      <c r="F53" s="121"/>
      <c r="G53" s="121">
        <v>4</v>
      </c>
      <c r="H53" s="122">
        <v>4</v>
      </c>
      <c r="I53" s="120">
        <v>10</v>
      </c>
      <c r="J53" s="121">
        <v>7</v>
      </c>
      <c r="K53" s="196">
        <v>1</v>
      </c>
      <c r="L53" s="124">
        <v>2</v>
      </c>
      <c r="M53" s="120">
        <v>6</v>
      </c>
      <c r="N53" s="197">
        <v>5</v>
      </c>
      <c r="O53" s="11">
        <v>1</v>
      </c>
      <c r="P53" s="198"/>
      <c r="Q53" s="383">
        <f t="shared" si="0"/>
        <v>34</v>
      </c>
      <c r="R53" s="388">
        <v>20</v>
      </c>
      <c r="S53" s="417"/>
      <c r="T53" s="120"/>
      <c r="U53" s="123">
        <v>14</v>
      </c>
      <c r="V53" s="121"/>
      <c r="W53" s="121">
        <v>5</v>
      </c>
      <c r="X53" s="418">
        <f>R53-U53-V53-W53</f>
        <v>1</v>
      </c>
      <c r="Y53" s="120">
        <v>8</v>
      </c>
      <c r="Z53" s="121">
        <v>5</v>
      </c>
      <c r="AA53" s="196">
        <v>1</v>
      </c>
      <c r="AB53" s="419"/>
      <c r="AC53" s="115">
        <f>Y53-Z53-AA53-AB53</f>
        <v>2</v>
      </c>
      <c r="AD53" s="120">
        <v>6</v>
      </c>
      <c r="AE53" s="123"/>
      <c r="AF53" s="197">
        <v>2</v>
      </c>
      <c r="AG53" s="11">
        <v>3</v>
      </c>
      <c r="AH53" s="198"/>
      <c r="AI53" s="420">
        <f>AD53-AF53-AG53-AH53</f>
        <v>1</v>
      </c>
      <c r="AJ53" s="193">
        <f>R53+Y53+AD53-X53-AC53-AI53+S53+AE53-T53</f>
        <v>30</v>
      </c>
      <c r="AK53" s="388">
        <v>19</v>
      </c>
      <c r="AL53" s="417"/>
      <c r="AM53" s="120"/>
      <c r="AN53" s="123">
        <v>14</v>
      </c>
      <c r="AO53" s="121">
        <v>1</v>
      </c>
      <c r="AP53" s="121">
        <v>2</v>
      </c>
      <c r="AQ53" s="418">
        <f t="shared" si="9"/>
        <v>2</v>
      </c>
      <c r="AR53" s="120">
        <v>6</v>
      </c>
      <c r="AS53" s="123"/>
      <c r="AT53" s="123"/>
      <c r="AU53" s="121">
        <v>4</v>
      </c>
      <c r="AV53" s="196">
        <v>2</v>
      </c>
      <c r="AW53" s="419"/>
      <c r="AX53" s="115">
        <f>AR53-AU53-AV53-AW53</f>
        <v>0</v>
      </c>
      <c r="AY53" s="120">
        <v>5</v>
      </c>
      <c r="AZ53" s="123"/>
      <c r="BA53" s="197">
        <v>3</v>
      </c>
      <c r="BB53" s="11"/>
      <c r="BC53" s="198">
        <v>1</v>
      </c>
      <c r="BD53" s="420">
        <f aca="true" t="shared" si="10" ref="BD53:BD72">AY53-BA53-BB53-BC53</f>
        <v>1</v>
      </c>
      <c r="BE53" s="193">
        <f aca="true" t="shared" si="11" ref="BE53:BE69">AK53+AR53+AY53-AQ53-AX53-BD53+AL53+AZ53-AM53</f>
        <v>27</v>
      </c>
      <c r="BF53" s="562"/>
    </row>
    <row r="54" spans="1:58" ht="12.75">
      <c r="A54" s="194">
        <v>3</v>
      </c>
      <c r="B54" s="28" t="s">
        <v>87</v>
      </c>
      <c r="C54" s="195" t="s">
        <v>2</v>
      </c>
      <c r="D54" s="120">
        <v>36</v>
      </c>
      <c r="E54" s="121">
        <v>31</v>
      </c>
      <c r="F54" s="121"/>
      <c r="G54" s="121">
        <v>1</v>
      </c>
      <c r="H54" s="122">
        <v>4</v>
      </c>
      <c r="I54" s="120">
        <v>22</v>
      </c>
      <c r="J54" s="121">
        <v>19</v>
      </c>
      <c r="K54" s="196">
        <v>1</v>
      </c>
      <c r="L54" s="124">
        <v>2</v>
      </c>
      <c r="M54" s="120">
        <v>2</v>
      </c>
      <c r="N54" s="197">
        <v>2</v>
      </c>
      <c r="O54" s="11"/>
      <c r="P54" s="198"/>
      <c r="Q54" s="383">
        <f t="shared" si="0"/>
        <v>54</v>
      </c>
      <c r="R54" s="388">
        <v>32</v>
      </c>
      <c r="S54" s="417"/>
      <c r="T54" s="120"/>
      <c r="U54" s="123">
        <v>28</v>
      </c>
      <c r="V54" s="121">
        <v>1</v>
      </c>
      <c r="W54" s="121">
        <v>2</v>
      </c>
      <c r="X54" s="418">
        <f t="shared" si="1"/>
        <v>1</v>
      </c>
      <c r="Y54" s="120">
        <v>20</v>
      </c>
      <c r="Z54" s="121">
        <v>14</v>
      </c>
      <c r="AA54" s="196">
        <v>2</v>
      </c>
      <c r="AB54" s="419"/>
      <c r="AC54" s="115">
        <f t="shared" si="2"/>
        <v>4</v>
      </c>
      <c r="AD54" s="120">
        <v>2</v>
      </c>
      <c r="AE54" s="123"/>
      <c r="AF54" s="197">
        <v>1</v>
      </c>
      <c r="AG54" s="11"/>
      <c r="AH54" s="198"/>
      <c r="AI54" s="420">
        <f t="shared" si="3"/>
        <v>1</v>
      </c>
      <c r="AJ54" s="193">
        <f t="shared" si="4"/>
        <v>48</v>
      </c>
      <c r="AK54" s="388">
        <v>31</v>
      </c>
      <c r="AL54" s="417"/>
      <c r="AM54" s="120"/>
      <c r="AN54" s="123">
        <v>21</v>
      </c>
      <c r="AO54" s="121">
        <v>1</v>
      </c>
      <c r="AP54" s="121">
        <v>6</v>
      </c>
      <c r="AQ54" s="418">
        <f t="shared" si="9"/>
        <v>3</v>
      </c>
      <c r="AR54" s="120">
        <v>16</v>
      </c>
      <c r="AS54" s="123"/>
      <c r="AT54" s="123"/>
      <c r="AU54" s="121">
        <v>15</v>
      </c>
      <c r="AV54" s="196"/>
      <c r="AW54" s="419"/>
      <c r="AX54" s="115">
        <f aca="true" t="shared" si="12" ref="AX54:AX72">AR54-AU54-AV54-AW54</f>
        <v>1</v>
      </c>
      <c r="AY54" s="120">
        <v>1</v>
      </c>
      <c r="AZ54" s="123"/>
      <c r="BA54" s="197">
        <v>1</v>
      </c>
      <c r="BB54" s="11"/>
      <c r="BC54" s="198"/>
      <c r="BD54" s="420">
        <f t="shared" si="10"/>
        <v>0</v>
      </c>
      <c r="BE54" s="193">
        <f t="shared" si="11"/>
        <v>44</v>
      </c>
      <c r="BF54" s="562"/>
    </row>
    <row r="55" spans="1:58" ht="12.75">
      <c r="A55" s="194">
        <v>18</v>
      </c>
      <c r="B55" s="28" t="s">
        <v>88</v>
      </c>
      <c r="C55" s="195" t="s">
        <v>4</v>
      </c>
      <c r="D55" s="120">
        <v>37</v>
      </c>
      <c r="E55" s="121">
        <v>32</v>
      </c>
      <c r="F55" s="121"/>
      <c r="G55" s="121">
        <v>1</v>
      </c>
      <c r="H55" s="122">
        <v>4</v>
      </c>
      <c r="I55" s="120">
        <v>16</v>
      </c>
      <c r="J55" s="121">
        <v>13</v>
      </c>
      <c r="K55" s="196">
        <v>1</v>
      </c>
      <c r="L55" s="124">
        <v>2</v>
      </c>
      <c r="M55" s="120"/>
      <c r="N55" s="197"/>
      <c r="O55" s="11"/>
      <c r="P55" s="198"/>
      <c r="Q55" s="383">
        <f t="shared" si="0"/>
        <v>47</v>
      </c>
      <c r="R55" s="388">
        <v>33</v>
      </c>
      <c r="S55" s="417"/>
      <c r="T55" s="120"/>
      <c r="U55" s="123">
        <v>25</v>
      </c>
      <c r="V55" s="121"/>
      <c r="W55" s="121">
        <v>5</v>
      </c>
      <c r="X55" s="418">
        <f t="shared" si="1"/>
        <v>3</v>
      </c>
      <c r="Y55" s="120">
        <v>14</v>
      </c>
      <c r="Z55" s="121">
        <v>8</v>
      </c>
      <c r="AA55" s="196">
        <v>3</v>
      </c>
      <c r="AB55" s="419"/>
      <c r="AC55" s="115">
        <f t="shared" si="2"/>
        <v>3</v>
      </c>
      <c r="AD55" s="120"/>
      <c r="AE55" s="123"/>
      <c r="AF55" s="197"/>
      <c r="AG55" s="11"/>
      <c r="AH55" s="198"/>
      <c r="AI55" s="420">
        <f t="shared" si="3"/>
        <v>0</v>
      </c>
      <c r="AJ55" s="193">
        <f t="shared" si="4"/>
        <v>41</v>
      </c>
      <c r="AK55" s="388">
        <v>30</v>
      </c>
      <c r="AL55" s="417"/>
      <c r="AM55" s="120"/>
      <c r="AN55" s="123">
        <v>25</v>
      </c>
      <c r="AO55" s="121"/>
      <c r="AP55" s="121">
        <v>3</v>
      </c>
      <c r="AQ55" s="418">
        <f t="shared" si="9"/>
        <v>2</v>
      </c>
      <c r="AR55" s="120">
        <v>11</v>
      </c>
      <c r="AS55" s="123"/>
      <c r="AT55" s="123"/>
      <c r="AU55" s="121">
        <v>7</v>
      </c>
      <c r="AV55" s="196">
        <v>1</v>
      </c>
      <c r="AW55" s="419"/>
      <c r="AX55" s="115">
        <f t="shared" si="6"/>
        <v>3</v>
      </c>
      <c r="AY55" s="120"/>
      <c r="AZ55" s="123"/>
      <c r="BA55" s="197"/>
      <c r="BB55" s="11"/>
      <c r="BC55" s="198"/>
      <c r="BD55" s="420">
        <f t="shared" si="10"/>
        <v>0</v>
      </c>
      <c r="BE55" s="193">
        <f t="shared" si="11"/>
        <v>36</v>
      </c>
      <c r="BF55" s="562"/>
    </row>
    <row r="56" spans="1:58" ht="12.75">
      <c r="A56" s="194">
        <v>91</v>
      </c>
      <c r="B56" s="28" t="s">
        <v>111</v>
      </c>
      <c r="C56" s="195" t="s">
        <v>2</v>
      </c>
      <c r="D56" s="120">
        <v>23</v>
      </c>
      <c r="E56" s="121">
        <v>17</v>
      </c>
      <c r="F56" s="121"/>
      <c r="G56" s="121"/>
      <c r="H56" s="122">
        <v>6</v>
      </c>
      <c r="I56" s="120">
        <v>12</v>
      </c>
      <c r="J56" s="121">
        <v>11</v>
      </c>
      <c r="K56" s="196">
        <v>1</v>
      </c>
      <c r="L56" s="124"/>
      <c r="M56" s="120">
        <v>3</v>
      </c>
      <c r="N56" s="197">
        <v>3</v>
      </c>
      <c r="O56" s="11"/>
      <c r="P56" s="198"/>
      <c r="Q56" s="383">
        <f t="shared" si="0"/>
        <v>32</v>
      </c>
      <c r="R56" s="388">
        <v>17</v>
      </c>
      <c r="S56" s="417"/>
      <c r="T56" s="120"/>
      <c r="U56" s="123">
        <v>15</v>
      </c>
      <c r="V56" s="121"/>
      <c r="W56" s="121">
        <v>1</v>
      </c>
      <c r="X56" s="418">
        <f t="shared" si="1"/>
        <v>1</v>
      </c>
      <c r="Y56" s="120">
        <v>12</v>
      </c>
      <c r="Z56" s="121">
        <v>8</v>
      </c>
      <c r="AA56" s="196">
        <v>4</v>
      </c>
      <c r="AB56" s="419"/>
      <c r="AC56" s="115">
        <f t="shared" si="2"/>
        <v>0</v>
      </c>
      <c r="AD56" s="120">
        <v>3</v>
      </c>
      <c r="AE56" s="123"/>
      <c r="AF56" s="197">
        <v>3</v>
      </c>
      <c r="AG56" s="11"/>
      <c r="AH56" s="198"/>
      <c r="AI56" s="420">
        <f t="shared" si="3"/>
        <v>0</v>
      </c>
      <c r="AJ56" s="193">
        <f t="shared" si="4"/>
        <v>31</v>
      </c>
      <c r="AK56" s="388">
        <v>16</v>
      </c>
      <c r="AL56" s="417"/>
      <c r="AM56" s="120"/>
      <c r="AN56" s="123">
        <v>16</v>
      </c>
      <c r="AO56" s="121"/>
      <c r="AP56" s="121"/>
      <c r="AQ56" s="418">
        <f t="shared" si="9"/>
        <v>0</v>
      </c>
      <c r="AR56" s="120">
        <v>12</v>
      </c>
      <c r="AS56" s="123"/>
      <c r="AT56" s="123"/>
      <c r="AU56" s="121">
        <v>11</v>
      </c>
      <c r="AV56" s="196"/>
      <c r="AW56" s="419"/>
      <c r="AX56" s="115">
        <f t="shared" si="12"/>
        <v>1</v>
      </c>
      <c r="AY56" s="120">
        <v>3</v>
      </c>
      <c r="AZ56" s="123"/>
      <c r="BA56" s="197">
        <v>2</v>
      </c>
      <c r="BB56" s="11">
        <v>1</v>
      </c>
      <c r="BC56" s="198"/>
      <c r="BD56" s="420">
        <f t="shared" si="10"/>
        <v>0</v>
      </c>
      <c r="BE56" s="193">
        <f t="shared" si="11"/>
        <v>30</v>
      </c>
      <c r="BF56" s="562"/>
    </row>
    <row r="57" spans="1:58" ht="12.75">
      <c r="A57" s="194">
        <v>92</v>
      </c>
      <c r="B57" s="28" t="s">
        <v>112</v>
      </c>
      <c r="C57" s="195" t="s">
        <v>4</v>
      </c>
      <c r="D57" s="120">
        <v>24</v>
      </c>
      <c r="E57" s="121">
        <v>21</v>
      </c>
      <c r="F57" s="121"/>
      <c r="G57" s="121"/>
      <c r="H57" s="122">
        <v>3</v>
      </c>
      <c r="I57" s="120">
        <v>10</v>
      </c>
      <c r="J57" s="121">
        <v>10</v>
      </c>
      <c r="K57" s="196"/>
      <c r="L57" s="124"/>
      <c r="M57" s="120"/>
      <c r="N57" s="197"/>
      <c r="O57" s="11"/>
      <c r="P57" s="198"/>
      <c r="Q57" s="383">
        <f t="shared" si="0"/>
        <v>31</v>
      </c>
      <c r="R57" s="388">
        <v>21</v>
      </c>
      <c r="S57" s="417"/>
      <c r="T57" s="120"/>
      <c r="U57" s="123">
        <v>16</v>
      </c>
      <c r="V57" s="121"/>
      <c r="W57" s="121">
        <v>2</v>
      </c>
      <c r="X57" s="418">
        <f t="shared" si="1"/>
        <v>3</v>
      </c>
      <c r="Y57" s="120">
        <v>10</v>
      </c>
      <c r="Z57" s="121">
        <v>6</v>
      </c>
      <c r="AA57" s="196">
        <v>2</v>
      </c>
      <c r="AB57" s="419"/>
      <c r="AC57" s="115">
        <f t="shared" si="2"/>
        <v>2</v>
      </c>
      <c r="AD57" s="120"/>
      <c r="AE57" s="123"/>
      <c r="AF57" s="197"/>
      <c r="AG57" s="11"/>
      <c r="AH57" s="198"/>
      <c r="AI57" s="420">
        <f t="shared" si="3"/>
        <v>0</v>
      </c>
      <c r="AJ57" s="193">
        <f t="shared" si="4"/>
        <v>26</v>
      </c>
      <c r="AK57" s="388">
        <v>18</v>
      </c>
      <c r="AL57" s="417"/>
      <c r="AM57" s="120"/>
      <c r="AN57" s="123">
        <v>17</v>
      </c>
      <c r="AO57" s="121"/>
      <c r="AP57" s="121">
        <v>1</v>
      </c>
      <c r="AQ57" s="418">
        <f t="shared" si="9"/>
        <v>0</v>
      </c>
      <c r="AR57" s="120">
        <v>8</v>
      </c>
      <c r="AS57" s="123">
        <v>1</v>
      </c>
      <c r="AT57" s="123"/>
      <c r="AU57" s="121">
        <v>7</v>
      </c>
      <c r="AV57" s="196"/>
      <c r="AW57" s="419"/>
      <c r="AX57" s="115">
        <f t="shared" si="12"/>
        <v>1</v>
      </c>
      <c r="AY57" s="120"/>
      <c r="AZ57" s="123"/>
      <c r="BA57" s="197"/>
      <c r="BB57" s="11"/>
      <c r="BC57" s="198"/>
      <c r="BD57" s="420">
        <f t="shared" si="10"/>
        <v>0</v>
      </c>
      <c r="BE57" s="193">
        <f>AK57+AR57+AY57-AQ57-AX57-BD57+AL57+AZ57-AM57+AS57</f>
        <v>26</v>
      </c>
      <c r="BF57" s="562"/>
    </row>
    <row r="58" spans="1:58" ht="12.75">
      <c r="A58" s="194">
        <v>38</v>
      </c>
      <c r="B58" s="28" t="s">
        <v>51</v>
      </c>
      <c r="C58" s="195" t="s">
        <v>1</v>
      </c>
      <c r="D58" s="120">
        <v>20</v>
      </c>
      <c r="E58" s="121">
        <v>6</v>
      </c>
      <c r="F58" s="121"/>
      <c r="G58" s="121">
        <v>7</v>
      </c>
      <c r="H58" s="122">
        <v>7</v>
      </c>
      <c r="I58" s="120">
        <v>4</v>
      </c>
      <c r="J58" s="121"/>
      <c r="K58" s="196">
        <v>3</v>
      </c>
      <c r="L58" s="124">
        <v>1</v>
      </c>
      <c r="M58" s="120"/>
      <c r="N58" s="121"/>
      <c r="O58" s="12"/>
      <c r="P58" s="55"/>
      <c r="Q58" s="384">
        <f t="shared" si="0"/>
        <v>16</v>
      </c>
      <c r="R58" s="388">
        <v>13</v>
      </c>
      <c r="S58" s="417"/>
      <c r="T58" s="120"/>
      <c r="U58" s="123">
        <v>5</v>
      </c>
      <c r="V58" s="121"/>
      <c r="W58" s="121">
        <v>4</v>
      </c>
      <c r="X58" s="418">
        <f t="shared" si="1"/>
        <v>4</v>
      </c>
      <c r="Y58" s="120">
        <v>3</v>
      </c>
      <c r="Z58" s="121">
        <v>2</v>
      </c>
      <c r="AA58" s="196"/>
      <c r="AB58" s="419"/>
      <c r="AC58" s="115">
        <f t="shared" si="2"/>
        <v>1</v>
      </c>
      <c r="AD58" s="120"/>
      <c r="AE58" s="123"/>
      <c r="AF58" s="121"/>
      <c r="AG58" s="12"/>
      <c r="AH58" s="55"/>
      <c r="AI58" s="420">
        <f t="shared" si="3"/>
        <v>0</v>
      </c>
      <c r="AJ58" s="193">
        <f t="shared" si="4"/>
        <v>11</v>
      </c>
      <c r="AK58" s="388">
        <v>9</v>
      </c>
      <c r="AL58" s="417"/>
      <c r="AM58" s="120">
        <v>1</v>
      </c>
      <c r="AN58" s="123">
        <v>3</v>
      </c>
      <c r="AO58" s="121"/>
      <c r="AP58" s="121">
        <v>2</v>
      </c>
      <c r="AQ58" s="418">
        <f>AK58-AN58-AO58-AP58-AM58</f>
        <v>3</v>
      </c>
      <c r="AR58" s="120">
        <v>2</v>
      </c>
      <c r="AS58" s="123"/>
      <c r="AT58" s="123"/>
      <c r="AU58" s="121"/>
      <c r="AV58" s="196">
        <v>2</v>
      </c>
      <c r="AW58" s="419"/>
      <c r="AX58" s="115">
        <f t="shared" si="12"/>
        <v>0</v>
      </c>
      <c r="AY58" s="120"/>
      <c r="AZ58" s="123"/>
      <c r="BA58" s="121"/>
      <c r="BB58" s="12"/>
      <c r="BC58" s="55"/>
      <c r="BD58" s="420">
        <f t="shared" si="10"/>
        <v>0</v>
      </c>
      <c r="BE58" s="193">
        <f t="shared" si="11"/>
        <v>7</v>
      </c>
      <c r="BF58" s="562"/>
    </row>
    <row r="59" spans="1:58" ht="12.75">
      <c r="A59" s="194">
        <v>7</v>
      </c>
      <c r="B59" s="28" t="s">
        <v>52</v>
      </c>
      <c r="C59" s="195" t="s">
        <v>2</v>
      </c>
      <c r="D59" s="120">
        <v>28</v>
      </c>
      <c r="E59" s="121">
        <v>11</v>
      </c>
      <c r="F59" s="121">
        <v>1</v>
      </c>
      <c r="G59" s="121">
        <v>12</v>
      </c>
      <c r="H59" s="122">
        <v>4</v>
      </c>
      <c r="I59" s="120">
        <v>13</v>
      </c>
      <c r="J59" s="121">
        <v>4</v>
      </c>
      <c r="K59" s="196">
        <v>6</v>
      </c>
      <c r="L59" s="124">
        <v>3</v>
      </c>
      <c r="M59" s="120">
        <v>3</v>
      </c>
      <c r="N59" s="197"/>
      <c r="O59" s="11">
        <v>3</v>
      </c>
      <c r="P59" s="198"/>
      <c r="Q59" s="383">
        <f t="shared" si="0"/>
        <v>37</v>
      </c>
      <c r="R59" s="388">
        <v>24</v>
      </c>
      <c r="S59" s="417"/>
      <c r="T59" s="120"/>
      <c r="U59" s="123">
        <v>9</v>
      </c>
      <c r="V59" s="121"/>
      <c r="W59" s="121">
        <v>5</v>
      </c>
      <c r="X59" s="418">
        <f t="shared" si="1"/>
        <v>10</v>
      </c>
      <c r="Y59" s="120">
        <v>10</v>
      </c>
      <c r="Z59" s="121">
        <v>4</v>
      </c>
      <c r="AA59" s="196">
        <v>3</v>
      </c>
      <c r="AB59" s="419"/>
      <c r="AC59" s="115">
        <f t="shared" si="2"/>
        <v>3</v>
      </c>
      <c r="AD59" s="120">
        <v>3</v>
      </c>
      <c r="AE59" s="123"/>
      <c r="AF59" s="197">
        <v>1</v>
      </c>
      <c r="AG59" s="11"/>
      <c r="AH59" s="198"/>
      <c r="AI59" s="420">
        <f t="shared" si="3"/>
        <v>2</v>
      </c>
      <c r="AJ59" s="193">
        <f t="shared" si="4"/>
        <v>22</v>
      </c>
      <c r="AK59" s="388">
        <v>14</v>
      </c>
      <c r="AL59" s="417"/>
      <c r="AM59" s="120"/>
      <c r="AN59" s="123">
        <v>3</v>
      </c>
      <c r="AO59" s="121"/>
      <c r="AP59" s="121">
        <v>10</v>
      </c>
      <c r="AQ59" s="418">
        <f aca="true" t="shared" si="13" ref="AQ59:AQ72">AK59-AN59-AO59-AP59</f>
        <v>1</v>
      </c>
      <c r="AR59" s="120">
        <v>7</v>
      </c>
      <c r="AS59" s="123"/>
      <c r="AT59" s="123"/>
      <c r="AU59" s="121">
        <v>1</v>
      </c>
      <c r="AV59" s="196">
        <v>5</v>
      </c>
      <c r="AW59" s="419"/>
      <c r="AX59" s="115">
        <f t="shared" si="12"/>
        <v>1</v>
      </c>
      <c r="AY59" s="120">
        <v>1</v>
      </c>
      <c r="AZ59" s="123"/>
      <c r="BA59" s="197"/>
      <c r="BB59" s="11">
        <v>1</v>
      </c>
      <c r="BC59" s="198"/>
      <c r="BD59" s="420">
        <f t="shared" si="10"/>
        <v>0</v>
      </c>
      <c r="BE59" s="193">
        <f t="shared" si="11"/>
        <v>20</v>
      </c>
      <c r="BF59" s="562"/>
    </row>
    <row r="60" spans="1:58" ht="12.75">
      <c r="A60" s="194">
        <v>11</v>
      </c>
      <c r="B60" s="28" t="s">
        <v>53</v>
      </c>
      <c r="C60" s="195" t="s">
        <v>3</v>
      </c>
      <c r="D60" s="120">
        <v>70</v>
      </c>
      <c r="E60" s="121">
        <v>70</v>
      </c>
      <c r="F60" s="121"/>
      <c r="G60" s="121"/>
      <c r="H60" s="122"/>
      <c r="I60" s="120">
        <v>8</v>
      </c>
      <c r="J60" s="121">
        <v>8</v>
      </c>
      <c r="K60" s="196"/>
      <c r="L60" s="124"/>
      <c r="M60" s="120">
        <v>2</v>
      </c>
      <c r="N60" s="197">
        <v>2</v>
      </c>
      <c r="O60" s="11"/>
      <c r="P60" s="198"/>
      <c r="Q60" s="383">
        <f t="shared" si="0"/>
        <v>80</v>
      </c>
      <c r="R60" s="388">
        <v>70</v>
      </c>
      <c r="S60" s="417"/>
      <c r="T60" s="120"/>
      <c r="U60" s="123">
        <v>69</v>
      </c>
      <c r="V60" s="121"/>
      <c r="W60" s="121"/>
      <c r="X60" s="418">
        <f t="shared" si="1"/>
        <v>1</v>
      </c>
      <c r="Y60" s="120">
        <v>8</v>
      </c>
      <c r="Z60" s="121">
        <v>8</v>
      </c>
      <c r="AA60" s="196"/>
      <c r="AB60" s="419"/>
      <c r="AC60" s="115">
        <f t="shared" si="2"/>
        <v>0</v>
      </c>
      <c r="AD60" s="120">
        <v>2</v>
      </c>
      <c r="AE60" s="123"/>
      <c r="AF60" s="197">
        <v>2</v>
      </c>
      <c r="AG60" s="11"/>
      <c r="AH60" s="198"/>
      <c r="AI60" s="420">
        <f t="shared" si="3"/>
        <v>0</v>
      </c>
      <c r="AJ60" s="193">
        <f t="shared" si="4"/>
        <v>79</v>
      </c>
      <c r="AK60" s="388">
        <v>69</v>
      </c>
      <c r="AL60" s="417"/>
      <c r="AM60" s="120"/>
      <c r="AN60" s="123">
        <v>69</v>
      </c>
      <c r="AO60" s="121"/>
      <c r="AP60" s="121"/>
      <c r="AQ60" s="418">
        <f t="shared" si="13"/>
        <v>0</v>
      </c>
      <c r="AR60" s="120">
        <v>8</v>
      </c>
      <c r="AS60" s="123"/>
      <c r="AT60" s="123"/>
      <c r="AU60" s="121">
        <v>8</v>
      </c>
      <c r="AV60" s="196"/>
      <c r="AW60" s="419"/>
      <c r="AX60" s="115">
        <f t="shared" si="12"/>
        <v>0</v>
      </c>
      <c r="AY60" s="120">
        <v>2</v>
      </c>
      <c r="AZ60" s="123"/>
      <c r="BA60" s="197">
        <v>2</v>
      </c>
      <c r="BB60" s="11"/>
      <c r="BC60" s="198"/>
      <c r="BD60" s="420">
        <f t="shared" si="10"/>
        <v>0</v>
      </c>
      <c r="BE60" s="193">
        <f t="shared" si="11"/>
        <v>79</v>
      </c>
      <c r="BF60" s="562"/>
    </row>
    <row r="61" spans="1:58" ht="12.75">
      <c r="A61" s="194">
        <v>26</v>
      </c>
      <c r="B61" s="28" t="s">
        <v>54</v>
      </c>
      <c r="C61" s="195" t="s">
        <v>3</v>
      </c>
      <c r="D61" s="120">
        <v>61</v>
      </c>
      <c r="E61" s="121">
        <v>49</v>
      </c>
      <c r="F61" s="121"/>
      <c r="G61" s="121">
        <v>9</v>
      </c>
      <c r="H61" s="122">
        <v>3</v>
      </c>
      <c r="I61" s="120">
        <v>17</v>
      </c>
      <c r="J61" s="121">
        <v>15</v>
      </c>
      <c r="K61" s="196">
        <v>2</v>
      </c>
      <c r="L61" s="124"/>
      <c r="M61" s="120">
        <v>2</v>
      </c>
      <c r="N61" s="197">
        <v>2</v>
      </c>
      <c r="O61" s="11"/>
      <c r="P61" s="198"/>
      <c r="Q61" s="383">
        <f t="shared" si="0"/>
        <v>77</v>
      </c>
      <c r="R61" s="388">
        <v>58</v>
      </c>
      <c r="S61" s="417"/>
      <c r="T61" s="120"/>
      <c r="U61" s="123">
        <v>45</v>
      </c>
      <c r="V61" s="121"/>
      <c r="W61" s="121">
        <v>12</v>
      </c>
      <c r="X61" s="418">
        <f t="shared" si="1"/>
        <v>1</v>
      </c>
      <c r="Y61" s="120">
        <v>17</v>
      </c>
      <c r="Z61" s="121">
        <v>12</v>
      </c>
      <c r="AA61" s="196">
        <v>4</v>
      </c>
      <c r="AB61" s="419"/>
      <c r="AC61" s="115">
        <f t="shared" si="2"/>
        <v>1</v>
      </c>
      <c r="AD61" s="120">
        <v>2</v>
      </c>
      <c r="AE61" s="123"/>
      <c r="AF61" s="197"/>
      <c r="AG61" s="11">
        <v>2</v>
      </c>
      <c r="AH61" s="198"/>
      <c r="AI61" s="420">
        <f t="shared" si="3"/>
        <v>0</v>
      </c>
      <c r="AJ61" s="193">
        <f t="shared" si="4"/>
        <v>75</v>
      </c>
      <c r="AK61" s="388">
        <v>57</v>
      </c>
      <c r="AL61" s="417"/>
      <c r="AM61" s="120"/>
      <c r="AN61" s="123">
        <v>37</v>
      </c>
      <c r="AO61" s="121">
        <v>1</v>
      </c>
      <c r="AP61" s="121">
        <v>15</v>
      </c>
      <c r="AQ61" s="418">
        <f t="shared" si="13"/>
        <v>4</v>
      </c>
      <c r="AR61" s="120">
        <v>16</v>
      </c>
      <c r="AS61" s="123"/>
      <c r="AT61" s="123"/>
      <c r="AU61" s="121">
        <v>11</v>
      </c>
      <c r="AV61" s="196">
        <v>4</v>
      </c>
      <c r="AW61" s="419">
        <v>1</v>
      </c>
      <c r="AX61" s="115">
        <f t="shared" si="12"/>
        <v>0</v>
      </c>
      <c r="AY61" s="120">
        <v>2</v>
      </c>
      <c r="AZ61" s="123"/>
      <c r="BA61" s="197">
        <v>2</v>
      </c>
      <c r="BB61" s="11"/>
      <c r="BC61" s="198"/>
      <c r="BD61" s="420">
        <f t="shared" si="10"/>
        <v>0</v>
      </c>
      <c r="BE61" s="193">
        <f t="shared" si="11"/>
        <v>71</v>
      </c>
      <c r="BF61" s="562"/>
    </row>
    <row r="62" spans="1:58" ht="12.75">
      <c r="A62" s="194">
        <v>64</v>
      </c>
      <c r="B62" s="28" t="s">
        <v>55</v>
      </c>
      <c r="C62" s="195" t="s">
        <v>4</v>
      </c>
      <c r="D62" s="120">
        <v>12</v>
      </c>
      <c r="E62" s="121">
        <v>12</v>
      </c>
      <c r="F62" s="121"/>
      <c r="G62" s="121"/>
      <c r="H62" s="122"/>
      <c r="I62" s="120">
        <v>8</v>
      </c>
      <c r="J62" s="121">
        <v>5</v>
      </c>
      <c r="K62" s="196">
        <v>2</v>
      </c>
      <c r="L62" s="124">
        <v>1</v>
      </c>
      <c r="M62" s="120"/>
      <c r="N62" s="197"/>
      <c r="O62" s="11"/>
      <c r="P62" s="198"/>
      <c r="Q62" s="383">
        <f t="shared" si="0"/>
        <v>19</v>
      </c>
      <c r="R62" s="388">
        <v>12</v>
      </c>
      <c r="S62" s="417"/>
      <c r="T62" s="120"/>
      <c r="U62" s="123">
        <v>12</v>
      </c>
      <c r="V62" s="121"/>
      <c r="W62" s="121"/>
      <c r="X62" s="418"/>
      <c r="Y62" s="120">
        <v>7</v>
      </c>
      <c r="Z62" s="121">
        <v>5</v>
      </c>
      <c r="AA62" s="196">
        <v>2</v>
      </c>
      <c r="AB62" s="419"/>
      <c r="AC62" s="115">
        <f t="shared" si="2"/>
        <v>0</v>
      </c>
      <c r="AD62" s="120"/>
      <c r="AE62" s="123"/>
      <c r="AF62" s="197"/>
      <c r="AG62" s="11"/>
      <c r="AH62" s="198"/>
      <c r="AI62" s="420">
        <f t="shared" si="3"/>
        <v>0</v>
      </c>
      <c r="AJ62" s="193">
        <f t="shared" si="4"/>
        <v>19</v>
      </c>
      <c r="AK62" s="388">
        <v>12</v>
      </c>
      <c r="AL62" s="417"/>
      <c r="AM62" s="120"/>
      <c r="AN62" s="123">
        <v>12</v>
      </c>
      <c r="AO62" s="121"/>
      <c r="AP62" s="121"/>
      <c r="AQ62" s="418">
        <f t="shared" si="13"/>
        <v>0</v>
      </c>
      <c r="AR62" s="120">
        <v>7</v>
      </c>
      <c r="AS62" s="123"/>
      <c r="AT62" s="123"/>
      <c r="AU62" s="121">
        <v>6</v>
      </c>
      <c r="AV62" s="196"/>
      <c r="AW62" s="419">
        <v>1</v>
      </c>
      <c r="AX62" s="115">
        <f t="shared" si="12"/>
        <v>0</v>
      </c>
      <c r="AY62" s="120"/>
      <c r="AZ62" s="123"/>
      <c r="BA62" s="197"/>
      <c r="BB62" s="11"/>
      <c r="BC62" s="198"/>
      <c r="BD62" s="420">
        <f t="shared" si="10"/>
        <v>0</v>
      </c>
      <c r="BE62" s="193">
        <f t="shared" si="11"/>
        <v>19</v>
      </c>
      <c r="BF62" s="562"/>
    </row>
    <row r="63" spans="1:58" ht="12.75">
      <c r="A63" s="194">
        <v>12</v>
      </c>
      <c r="B63" s="28" t="s">
        <v>56</v>
      </c>
      <c r="C63" s="195" t="s">
        <v>3</v>
      </c>
      <c r="D63" s="120">
        <v>45</v>
      </c>
      <c r="E63" s="121">
        <v>44</v>
      </c>
      <c r="F63" s="121"/>
      <c r="G63" s="121"/>
      <c r="H63" s="122">
        <v>1</v>
      </c>
      <c r="I63" s="120">
        <v>13</v>
      </c>
      <c r="J63" s="121">
        <v>13</v>
      </c>
      <c r="K63" s="196"/>
      <c r="L63" s="124"/>
      <c r="M63" s="120">
        <v>2</v>
      </c>
      <c r="N63" s="197">
        <v>2</v>
      </c>
      <c r="O63" s="11"/>
      <c r="P63" s="198"/>
      <c r="Q63" s="383">
        <f t="shared" si="0"/>
        <v>59</v>
      </c>
      <c r="R63" s="388">
        <v>44</v>
      </c>
      <c r="S63" s="417"/>
      <c r="T63" s="120"/>
      <c r="U63" s="123">
        <v>36</v>
      </c>
      <c r="V63" s="121"/>
      <c r="W63" s="121">
        <v>6</v>
      </c>
      <c r="X63" s="418">
        <f t="shared" si="1"/>
        <v>2</v>
      </c>
      <c r="Y63" s="120">
        <v>13</v>
      </c>
      <c r="Z63" s="121">
        <v>9</v>
      </c>
      <c r="AA63" s="196">
        <v>4</v>
      </c>
      <c r="AB63" s="419"/>
      <c r="AC63" s="115">
        <f t="shared" si="2"/>
        <v>0</v>
      </c>
      <c r="AD63" s="120">
        <v>2</v>
      </c>
      <c r="AE63" s="123"/>
      <c r="AF63" s="197">
        <v>2</v>
      </c>
      <c r="AG63" s="11"/>
      <c r="AH63" s="198"/>
      <c r="AI63" s="420">
        <f t="shared" si="3"/>
        <v>0</v>
      </c>
      <c r="AJ63" s="193">
        <f t="shared" si="4"/>
        <v>57</v>
      </c>
      <c r="AK63" s="388">
        <v>42</v>
      </c>
      <c r="AL63" s="417"/>
      <c r="AM63" s="120"/>
      <c r="AN63" s="123">
        <v>40</v>
      </c>
      <c r="AO63" s="121"/>
      <c r="AP63" s="121"/>
      <c r="AQ63" s="418">
        <f t="shared" si="13"/>
        <v>2</v>
      </c>
      <c r="AR63" s="120">
        <v>13</v>
      </c>
      <c r="AS63" s="123"/>
      <c r="AT63" s="123"/>
      <c r="AU63" s="121">
        <v>12</v>
      </c>
      <c r="AV63" s="196"/>
      <c r="AW63" s="419"/>
      <c r="AX63" s="115">
        <f t="shared" si="12"/>
        <v>1</v>
      </c>
      <c r="AY63" s="120">
        <v>2</v>
      </c>
      <c r="AZ63" s="123"/>
      <c r="BA63" s="197">
        <v>2</v>
      </c>
      <c r="BB63" s="11"/>
      <c r="BC63" s="198"/>
      <c r="BD63" s="420">
        <f t="shared" si="10"/>
        <v>0</v>
      </c>
      <c r="BE63" s="193">
        <f t="shared" si="11"/>
        <v>54</v>
      </c>
      <c r="BF63" s="562"/>
    </row>
    <row r="64" spans="1:58" ht="12.75">
      <c r="A64" s="194">
        <v>34</v>
      </c>
      <c r="B64" s="28" t="s">
        <v>57</v>
      </c>
      <c r="C64" s="195" t="s">
        <v>1</v>
      </c>
      <c r="D64" s="120">
        <v>48</v>
      </c>
      <c r="E64" s="121">
        <v>39</v>
      </c>
      <c r="F64" s="121"/>
      <c r="G64" s="121">
        <v>2</v>
      </c>
      <c r="H64" s="122">
        <v>7</v>
      </c>
      <c r="I64" s="120">
        <v>23</v>
      </c>
      <c r="J64" s="121">
        <v>22</v>
      </c>
      <c r="K64" s="196">
        <v>1</v>
      </c>
      <c r="L64" s="124"/>
      <c r="M64" s="120">
        <v>9</v>
      </c>
      <c r="N64" s="197">
        <v>7</v>
      </c>
      <c r="O64" s="11">
        <v>2</v>
      </c>
      <c r="P64" s="198"/>
      <c r="Q64" s="383">
        <f t="shared" si="0"/>
        <v>73</v>
      </c>
      <c r="R64" s="388">
        <v>41</v>
      </c>
      <c r="S64" s="417"/>
      <c r="T64" s="120"/>
      <c r="U64" s="123">
        <v>32</v>
      </c>
      <c r="V64" s="121"/>
      <c r="W64" s="121">
        <v>4</v>
      </c>
      <c r="X64" s="418">
        <f t="shared" si="1"/>
        <v>5</v>
      </c>
      <c r="Y64" s="120">
        <v>23</v>
      </c>
      <c r="Z64" s="121">
        <v>21</v>
      </c>
      <c r="AA64" s="196"/>
      <c r="AB64" s="419"/>
      <c r="AC64" s="115">
        <f t="shared" si="2"/>
        <v>2</v>
      </c>
      <c r="AD64" s="120">
        <v>9</v>
      </c>
      <c r="AE64" s="123"/>
      <c r="AF64" s="197">
        <v>6</v>
      </c>
      <c r="AG64" s="11">
        <v>1</v>
      </c>
      <c r="AH64" s="198"/>
      <c r="AI64" s="420">
        <f t="shared" si="3"/>
        <v>2</v>
      </c>
      <c r="AJ64" s="193">
        <f t="shared" si="4"/>
        <v>64</v>
      </c>
      <c r="AK64" s="388">
        <v>36</v>
      </c>
      <c r="AL64" s="417">
        <v>1</v>
      </c>
      <c r="AM64" s="120"/>
      <c r="AN64" s="123">
        <v>33</v>
      </c>
      <c r="AO64" s="121"/>
      <c r="AP64" s="121">
        <v>2</v>
      </c>
      <c r="AQ64" s="418">
        <f t="shared" si="13"/>
        <v>1</v>
      </c>
      <c r="AR64" s="120">
        <v>21</v>
      </c>
      <c r="AS64" s="123"/>
      <c r="AT64" s="123"/>
      <c r="AU64" s="121">
        <v>18</v>
      </c>
      <c r="AV64" s="196">
        <v>2</v>
      </c>
      <c r="AW64" s="419"/>
      <c r="AX64" s="115">
        <f t="shared" si="12"/>
        <v>1</v>
      </c>
      <c r="AY64" s="120">
        <v>7</v>
      </c>
      <c r="AZ64" s="123"/>
      <c r="BA64" s="197">
        <v>7</v>
      </c>
      <c r="BB64" s="11"/>
      <c r="BC64" s="198"/>
      <c r="BD64" s="420">
        <f t="shared" si="10"/>
        <v>0</v>
      </c>
      <c r="BE64" s="193">
        <f t="shared" si="11"/>
        <v>63</v>
      </c>
      <c r="BF64" s="562"/>
    </row>
    <row r="65" spans="1:58" ht="12.75">
      <c r="A65" s="194">
        <v>33</v>
      </c>
      <c r="B65" s="28" t="s">
        <v>58</v>
      </c>
      <c r="C65" s="195" t="s">
        <v>2</v>
      </c>
      <c r="D65" s="120">
        <v>48</v>
      </c>
      <c r="E65" s="121">
        <v>45</v>
      </c>
      <c r="F65" s="121"/>
      <c r="G65" s="121"/>
      <c r="H65" s="122">
        <v>3</v>
      </c>
      <c r="I65" s="120">
        <v>19</v>
      </c>
      <c r="J65" s="121">
        <v>17</v>
      </c>
      <c r="K65" s="196"/>
      <c r="L65" s="124">
        <v>2</v>
      </c>
      <c r="M65" s="120">
        <v>13</v>
      </c>
      <c r="N65" s="197">
        <v>12</v>
      </c>
      <c r="O65" s="11">
        <v>1</v>
      </c>
      <c r="P65" s="198"/>
      <c r="Q65" s="383">
        <f t="shared" si="0"/>
        <v>75</v>
      </c>
      <c r="R65" s="388">
        <v>45</v>
      </c>
      <c r="S65" s="417"/>
      <c r="T65" s="120"/>
      <c r="U65" s="123">
        <v>42</v>
      </c>
      <c r="V65" s="121"/>
      <c r="W65" s="121">
        <v>2</v>
      </c>
      <c r="X65" s="418">
        <f t="shared" si="1"/>
        <v>1</v>
      </c>
      <c r="Y65" s="120">
        <v>17</v>
      </c>
      <c r="Z65" s="121">
        <v>13</v>
      </c>
      <c r="AA65" s="196">
        <v>2</v>
      </c>
      <c r="AB65" s="419"/>
      <c r="AC65" s="115">
        <f t="shared" si="2"/>
        <v>2</v>
      </c>
      <c r="AD65" s="120">
        <v>13</v>
      </c>
      <c r="AE65" s="123"/>
      <c r="AF65" s="197">
        <v>10</v>
      </c>
      <c r="AG65" s="11">
        <v>3</v>
      </c>
      <c r="AH65" s="198"/>
      <c r="AI65" s="420">
        <f t="shared" si="3"/>
        <v>0</v>
      </c>
      <c r="AJ65" s="193">
        <f t="shared" si="4"/>
        <v>72</v>
      </c>
      <c r="AK65" s="388">
        <v>44</v>
      </c>
      <c r="AL65" s="417"/>
      <c r="AM65" s="120"/>
      <c r="AN65" s="123">
        <v>34</v>
      </c>
      <c r="AO65" s="121"/>
      <c r="AP65" s="121">
        <v>3</v>
      </c>
      <c r="AQ65" s="418">
        <f t="shared" si="13"/>
        <v>7</v>
      </c>
      <c r="AR65" s="120">
        <v>15</v>
      </c>
      <c r="AS65" s="123"/>
      <c r="AT65" s="123"/>
      <c r="AU65" s="121">
        <v>11</v>
      </c>
      <c r="AV65" s="196">
        <v>1</v>
      </c>
      <c r="AW65" s="419">
        <v>2</v>
      </c>
      <c r="AX65" s="115">
        <f t="shared" si="12"/>
        <v>1</v>
      </c>
      <c r="AY65" s="120">
        <v>13</v>
      </c>
      <c r="AZ65" s="123"/>
      <c r="BA65" s="197">
        <v>8</v>
      </c>
      <c r="BB65" s="11">
        <v>5</v>
      </c>
      <c r="BC65" s="198"/>
      <c r="BD65" s="420">
        <f t="shared" si="10"/>
        <v>0</v>
      </c>
      <c r="BE65" s="193">
        <f t="shared" si="11"/>
        <v>64</v>
      </c>
      <c r="BF65" s="562"/>
    </row>
    <row r="66" spans="1:58" ht="12.75">
      <c r="A66" s="194">
        <v>23</v>
      </c>
      <c r="B66" s="28" t="s">
        <v>59</v>
      </c>
      <c r="C66" s="195" t="s">
        <v>3</v>
      </c>
      <c r="D66" s="120">
        <v>53</v>
      </c>
      <c r="E66" s="121">
        <v>48</v>
      </c>
      <c r="F66" s="121"/>
      <c r="G66" s="121"/>
      <c r="H66" s="122">
        <v>5</v>
      </c>
      <c r="I66" s="120">
        <v>23</v>
      </c>
      <c r="J66" s="121">
        <v>20</v>
      </c>
      <c r="K66" s="196"/>
      <c r="L66" s="124">
        <v>3</v>
      </c>
      <c r="M66" s="120">
        <v>4</v>
      </c>
      <c r="N66" s="197">
        <v>4</v>
      </c>
      <c r="O66" s="11"/>
      <c r="P66" s="198"/>
      <c r="Q66" s="383">
        <f t="shared" si="0"/>
        <v>72</v>
      </c>
      <c r="R66" s="388">
        <v>48</v>
      </c>
      <c r="S66" s="417">
        <v>1</v>
      </c>
      <c r="T66" s="120"/>
      <c r="U66" s="123">
        <v>47</v>
      </c>
      <c r="V66" s="121"/>
      <c r="W66" s="121"/>
      <c r="X66" s="418">
        <f t="shared" si="1"/>
        <v>1</v>
      </c>
      <c r="Y66" s="120">
        <v>20</v>
      </c>
      <c r="Z66" s="121">
        <v>20</v>
      </c>
      <c r="AA66" s="196"/>
      <c r="AB66" s="419"/>
      <c r="AC66" s="115"/>
      <c r="AD66" s="120">
        <v>4</v>
      </c>
      <c r="AE66" s="123"/>
      <c r="AF66" s="197">
        <v>4</v>
      </c>
      <c r="AG66" s="11"/>
      <c r="AH66" s="198"/>
      <c r="AI66" s="420">
        <f t="shared" si="3"/>
        <v>0</v>
      </c>
      <c r="AJ66" s="193">
        <f t="shared" si="4"/>
        <v>72</v>
      </c>
      <c r="AK66" s="388">
        <v>48</v>
      </c>
      <c r="AL66" s="417"/>
      <c r="AM66" s="120"/>
      <c r="AN66" s="123">
        <v>48</v>
      </c>
      <c r="AO66" s="121"/>
      <c r="AP66" s="121"/>
      <c r="AQ66" s="418">
        <f t="shared" si="13"/>
        <v>0</v>
      </c>
      <c r="AR66" s="120">
        <v>20</v>
      </c>
      <c r="AS66" s="123"/>
      <c r="AT66" s="123"/>
      <c r="AU66" s="121">
        <v>17</v>
      </c>
      <c r="AV66" s="196">
        <v>2</v>
      </c>
      <c r="AW66" s="419">
        <v>1</v>
      </c>
      <c r="AX66" s="115">
        <f t="shared" si="12"/>
        <v>0</v>
      </c>
      <c r="AY66" s="120">
        <v>4</v>
      </c>
      <c r="AZ66" s="123"/>
      <c r="BA66" s="197">
        <v>4</v>
      </c>
      <c r="BB66" s="11"/>
      <c r="BC66" s="198"/>
      <c r="BD66" s="420">
        <f t="shared" si="10"/>
        <v>0</v>
      </c>
      <c r="BE66" s="193">
        <f t="shared" si="11"/>
        <v>72</v>
      </c>
      <c r="BF66" s="562"/>
    </row>
    <row r="67" spans="1:58" ht="12.75">
      <c r="A67" s="194">
        <v>78</v>
      </c>
      <c r="B67" s="28" t="s">
        <v>60</v>
      </c>
      <c r="C67" s="195" t="s">
        <v>3</v>
      </c>
      <c r="D67" s="120">
        <v>26</v>
      </c>
      <c r="E67" s="121">
        <v>20</v>
      </c>
      <c r="F67" s="121"/>
      <c r="G67" s="121">
        <v>3</v>
      </c>
      <c r="H67" s="122">
        <v>3</v>
      </c>
      <c r="I67" s="120">
        <v>13</v>
      </c>
      <c r="J67" s="121">
        <v>10</v>
      </c>
      <c r="K67" s="196">
        <v>3</v>
      </c>
      <c r="L67" s="124"/>
      <c r="M67" s="120">
        <v>1</v>
      </c>
      <c r="N67" s="197"/>
      <c r="O67" s="11">
        <v>1</v>
      </c>
      <c r="P67" s="198"/>
      <c r="Q67" s="383">
        <f t="shared" si="0"/>
        <v>37</v>
      </c>
      <c r="R67" s="388">
        <v>23</v>
      </c>
      <c r="S67" s="417"/>
      <c r="T67" s="120"/>
      <c r="U67" s="123">
        <v>13</v>
      </c>
      <c r="V67" s="121"/>
      <c r="W67" s="121">
        <v>9</v>
      </c>
      <c r="X67" s="418">
        <f t="shared" si="1"/>
        <v>1</v>
      </c>
      <c r="Y67" s="120">
        <v>13</v>
      </c>
      <c r="Z67" s="121">
        <v>8</v>
      </c>
      <c r="AA67" s="196">
        <v>4</v>
      </c>
      <c r="AB67" s="419"/>
      <c r="AC67" s="115">
        <f t="shared" si="2"/>
        <v>1</v>
      </c>
      <c r="AD67" s="120">
        <v>1</v>
      </c>
      <c r="AE67" s="123"/>
      <c r="AF67" s="197">
        <v>1</v>
      </c>
      <c r="AG67" s="11"/>
      <c r="AH67" s="198"/>
      <c r="AI67" s="420">
        <f t="shared" si="3"/>
        <v>0</v>
      </c>
      <c r="AJ67" s="193">
        <f t="shared" si="4"/>
        <v>35</v>
      </c>
      <c r="AK67" s="388">
        <v>22</v>
      </c>
      <c r="AL67" s="417"/>
      <c r="AM67" s="120"/>
      <c r="AN67" s="123">
        <v>11</v>
      </c>
      <c r="AO67" s="121">
        <v>2</v>
      </c>
      <c r="AP67" s="121">
        <v>6</v>
      </c>
      <c r="AQ67" s="418">
        <f t="shared" si="13"/>
        <v>3</v>
      </c>
      <c r="AR67" s="120">
        <v>12</v>
      </c>
      <c r="AS67" s="123"/>
      <c r="AT67" s="123"/>
      <c r="AU67" s="121">
        <v>7</v>
      </c>
      <c r="AV67" s="196">
        <v>4</v>
      </c>
      <c r="AW67" s="419"/>
      <c r="AX67" s="115">
        <f t="shared" si="12"/>
        <v>1</v>
      </c>
      <c r="AY67" s="120">
        <v>1</v>
      </c>
      <c r="AZ67" s="123"/>
      <c r="BA67" s="197"/>
      <c r="BB67" s="11">
        <v>1</v>
      </c>
      <c r="BC67" s="198"/>
      <c r="BD67" s="420">
        <f t="shared" si="10"/>
        <v>0</v>
      </c>
      <c r="BE67" s="193">
        <f t="shared" si="11"/>
        <v>31</v>
      </c>
      <c r="BF67" s="562"/>
    </row>
    <row r="68" spans="1:58" ht="12.75">
      <c r="A68" s="194">
        <v>48</v>
      </c>
      <c r="B68" s="28" t="s">
        <v>61</v>
      </c>
      <c r="C68" s="195" t="s">
        <v>2</v>
      </c>
      <c r="D68" s="120">
        <v>26</v>
      </c>
      <c r="E68" s="121">
        <v>14</v>
      </c>
      <c r="F68" s="121"/>
      <c r="G68" s="121">
        <v>10</v>
      </c>
      <c r="H68" s="122">
        <v>2</v>
      </c>
      <c r="I68" s="120">
        <v>12</v>
      </c>
      <c r="J68" s="121">
        <v>2</v>
      </c>
      <c r="K68" s="196">
        <v>8</v>
      </c>
      <c r="L68" s="124">
        <v>2</v>
      </c>
      <c r="M68" s="120">
        <v>4</v>
      </c>
      <c r="N68" s="197">
        <v>2</v>
      </c>
      <c r="O68" s="11">
        <v>1</v>
      </c>
      <c r="P68" s="198">
        <v>1</v>
      </c>
      <c r="Q68" s="383">
        <f t="shared" si="0"/>
        <v>37</v>
      </c>
      <c r="R68" s="388">
        <v>24</v>
      </c>
      <c r="S68" s="417"/>
      <c r="T68" s="120"/>
      <c r="U68" s="123">
        <v>18</v>
      </c>
      <c r="V68" s="121"/>
      <c r="W68" s="121">
        <v>2</v>
      </c>
      <c r="X68" s="418">
        <f t="shared" si="1"/>
        <v>4</v>
      </c>
      <c r="Y68" s="120">
        <v>10</v>
      </c>
      <c r="Z68" s="121">
        <v>9</v>
      </c>
      <c r="AA68" s="196"/>
      <c r="AB68" s="419"/>
      <c r="AC68" s="115">
        <f t="shared" si="2"/>
        <v>1</v>
      </c>
      <c r="AD68" s="120">
        <v>3</v>
      </c>
      <c r="AE68" s="123"/>
      <c r="AF68" s="197">
        <v>1</v>
      </c>
      <c r="AG68" s="11">
        <v>1</v>
      </c>
      <c r="AH68" s="198"/>
      <c r="AI68" s="420">
        <f t="shared" si="3"/>
        <v>1</v>
      </c>
      <c r="AJ68" s="193">
        <f t="shared" si="4"/>
        <v>31</v>
      </c>
      <c r="AK68" s="388">
        <v>20</v>
      </c>
      <c r="AL68" s="417"/>
      <c r="AM68" s="120"/>
      <c r="AN68" s="123">
        <v>11</v>
      </c>
      <c r="AO68" s="121"/>
      <c r="AP68" s="121">
        <v>7</v>
      </c>
      <c r="AQ68" s="418">
        <f t="shared" si="13"/>
        <v>2</v>
      </c>
      <c r="AR68" s="120">
        <v>9</v>
      </c>
      <c r="AS68" s="123"/>
      <c r="AT68" s="123"/>
      <c r="AU68" s="121">
        <v>2</v>
      </c>
      <c r="AV68" s="196">
        <v>4</v>
      </c>
      <c r="AW68" s="419"/>
      <c r="AX68" s="115">
        <f t="shared" si="12"/>
        <v>3</v>
      </c>
      <c r="AY68" s="120">
        <v>2</v>
      </c>
      <c r="AZ68" s="123"/>
      <c r="BA68" s="197">
        <v>1</v>
      </c>
      <c r="BB68" s="11"/>
      <c r="BC68" s="198"/>
      <c r="BD68" s="420">
        <f t="shared" si="10"/>
        <v>1</v>
      </c>
      <c r="BE68" s="193">
        <f t="shared" si="11"/>
        <v>25</v>
      </c>
      <c r="BF68" s="562"/>
    </row>
    <row r="69" spans="1:58" ht="12.75">
      <c r="A69" s="194">
        <v>67</v>
      </c>
      <c r="B69" s="28" t="s">
        <v>62</v>
      </c>
      <c r="C69" s="195" t="s">
        <v>2</v>
      </c>
      <c r="D69" s="120">
        <v>24</v>
      </c>
      <c r="E69" s="121">
        <v>20</v>
      </c>
      <c r="F69" s="121"/>
      <c r="G69" s="121">
        <v>1</v>
      </c>
      <c r="H69" s="122">
        <v>3</v>
      </c>
      <c r="I69" s="120">
        <v>11</v>
      </c>
      <c r="J69" s="121">
        <v>9</v>
      </c>
      <c r="K69" s="196">
        <v>1</v>
      </c>
      <c r="L69" s="124">
        <v>1</v>
      </c>
      <c r="M69" s="120">
        <v>5</v>
      </c>
      <c r="N69" s="197">
        <v>5</v>
      </c>
      <c r="O69" s="11"/>
      <c r="P69" s="198"/>
      <c r="Q69" s="383">
        <f t="shared" si="0"/>
        <v>36</v>
      </c>
      <c r="R69" s="388">
        <v>21</v>
      </c>
      <c r="S69" s="417"/>
      <c r="T69" s="120"/>
      <c r="U69" s="123">
        <v>16</v>
      </c>
      <c r="V69" s="121"/>
      <c r="W69" s="121">
        <v>2</v>
      </c>
      <c r="X69" s="418">
        <f t="shared" si="1"/>
        <v>3</v>
      </c>
      <c r="Y69" s="120">
        <v>10</v>
      </c>
      <c r="Z69" s="121">
        <v>9</v>
      </c>
      <c r="AA69" s="196">
        <v>1</v>
      </c>
      <c r="AB69" s="419"/>
      <c r="AC69" s="115"/>
      <c r="AD69" s="120">
        <v>5</v>
      </c>
      <c r="AE69" s="123"/>
      <c r="AF69" s="197">
        <v>3</v>
      </c>
      <c r="AG69" s="11">
        <v>1</v>
      </c>
      <c r="AH69" s="198"/>
      <c r="AI69" s="420">
        <f t="shared" si="3"/>
        <v>1</v>
      </c>
      <c r="AJ69" s="193">
        <f t="shared" si="4"/>
        <v>32</v>
      </c>
      <c r="AK69" s="388">
        <v>18</v>
      </c>
      <c r="AL69" s="417"/>
      <c r="AM69" s="120"/>
      <c r="AN69" s="123">
        <v>15</v>
      </c>
      <c r="AO69" s="121">
        <v>1</v>
      </c>
      <c r="AP69" s="121">
        <v>1</v>
      </c>
      <c r="AQ69" s="418">
        <f t="shared" si="13"/>
        <v>1</v>
      </c>
      <c r="AR69" s="120">
        <v>10</v>
      </c>
      <c r="AS69" s="123"/>
      <c r="AT69" s="123"/>
      <c r="AU69" s="121">
        <v>8</v>
      </c>
      <c r="AV69" s="196">
        <v>1</v>
      </c>
      <c r="AW69" s="419"/>
      <c r="AX69" s="115">
        <f t="shared" si="12"/>
        <v>1</v>
      </c>
      <c r="AY69" s="120">
        <v>4</v>
      </c>
      <c r="AZ69" s="123">
        <v>1</v>
      </c>
      <c r="BA69" s="197">
        <v>3</v>
      </c>
      <c r="BB69" s="11">
        <v>1</v>
      </c>
      <c r="BC69" s="198"/>
      <c r="BD69" s="420">
        <f t="shared" si="10"/>
        <v>0</v>
      </c>
      <c r="BE69" s="193">
        <f t="shared" si="11"/>
        <v>31</v>
      </c>
      <c r="BF69" s="562"/>
    </row>
    <row r="70" spans="1:58" ht="12.75">
      <c r="A70" s="194">
        <v>32</v>
      </c>
      <c r="B70" s="28" t="s">
        <v>64</v>
      </c>
      <c r="C70" s="195" t="s">
        <v>1</v>
      </c>
      <c r="D70" s="120">
        <v>24</v>
      </c>
      <c r="E70" s="121">
        <v>20</v>
      </c>
      <c r="F70" s="121"/>
      <c r="G70" s="121"/>
      <c r="H70" s="122">
        <v>4</v>
      </c>
      <c r="I70" s="120">
        <v>11</v>
      </c>
      <c r="J70" s="121">
        <v>8</v>
      </c>
      <c r="K70" s="196"/>
      <c r="L70" s="124">
        <v>3</v>
      </c>
      <c r="M70" s="120">
        <v>5</v>
      </c>
      <c r="N70" s="197">
        <v>1</v>
      </c>
      <c r="O70" s="11">
        <v>2</v>
      </c>
      <c r="P70" s="198">
        <v>2</v>
      </c>
      <c r="Q70" s="383">
        <f t="shared" si="0"/>
        <v>31</v>
      </c>
      <c r="R70" s="388">
        <v>20</v>
      </c>
      <c r="S70" s="417"/>
      <c r="T70" s="120"/>
      <c r="U70" s="123">
        <v>18</v>
      </c>
      <c r="V70" s="121"/>
      <c r="W70" s="121">
        <v>1</v>
      </c>
      <c r="X70" s="418">
        <f t="shared" si="1"/>
        <v>1</v>
      </c>
      <c r="Y70" s="120">
        <v>8</v>
      </c>
      <c r="Z70" s="121">
        <v>8</v>
      </c>
      <c r="AA70" s="196"/>
      <c r="AB70" s="419"/>
      <c r="AC70" s="115"/>
      <c r="AD70" s="120">
        <v>3</v>
      </c>
      <c r="AE70" s="123">
        <v>1</v>
      </c>
      <c r="AF70" s="197">
        <v>1</v>
      </c>
      <c r="AG70" s="11">
        <v>1</v>
      </c>
      <c r="AH70" s="198"/>
      <c r="AI70" s="420">
        <f t="shared" si="3"/>
        <v>1</v>
      </c>
      <c r="AJ70" s="193">
        <f t="shared" si="4"/>
        <v>30</v>
      </c>
      <c r="AK70" s="388">
        <v>19</v>
      </c>
      <c r="AL70" s="417"/>
      <c r="AM70" s="120"/>
      <c r="AN70" s="123">
        <v>18</v>
      </c>
      <c r="AO70" s="121"/>
      <c r="AP70" s="121"/>
      <c r="AQ70" s="418">
        <f t="shared" si="13"/>
        <v>1</v>
      </c>
      <c r="AR70" s="120">
        <v>8</v>
      </c>
      <c r="AS70" s="123">
        <v>1</v>
      </c>
      <c r="AT70" s="123"/>
      <c r="AU70" s="121">
        <v>8</v>
      </c>
      <c r="AV70" s="196"/>
      <c r="AW70" s="419"/>
      <c r="AX70" s="115">
        <f t="shared" si="12"/>
        <v>0</v>
      </c>
      <c r="AY70" s="120">
        <v>3</v>
      </c>
      <c r="AZ70" s="123"/>
      <c r="BA70" s="197">
        <v>1</v>
      </c>
      <c r="BB70" s="11"/>
      <c r="BC70" s="198"/>
      <c r="BD70" s="420">
        <f t="shared" si="10"/>
        <v>2</v>
      </c>
      <c r="BE70" s="193">
        <f>AK70+AR70+AY70-AQ70-AX70-BD70+AL70+AZ70-AM70+AS70</f>
        <v>28</v>
      </c>
      <c r="BF70" s="562"/>
    </row>
    <row r="71" spans="1:58" ht="12.75">
      <c r="A71" s="194">
        <v>72</v>
      </c>
      <c r="B71" s="28" t="s">
        <v>63</v>
      </c>
      <c r="C71" s="195" t="s">
        <v>2</v>
      </c>
      <c r="D71" s="120">
        <v>24</v>
      </c>
      <c r="E71" s="121">
        <v>21</v>
      </c>
      <c r="F71" s="121"/>
      <c r="G71" s="121">
        <v>2</v>
      </c>
      <c r="H71" s="122">
        <v>1</v>
      </c>
      <c r="I71" s="120">
        <v>8</v>
      </c>
      <c r="J71" s="121">
        <v>7</v>
      </c>
      <c r="K71" s="196">
        <v>1</v>
      </c>
      <c r="L71" s="124"/>
      <c r="M71" s="120">
        <v>8</v>
      </c>
      <c r="N71" s="197">
        <v>5</v>
      </c>
      <c r="O71" s="11">
        <v>1</v>
      </c>
      <c r="P71" s="198">
        <v>2</v>
      </c>
      <c r="Q71" s="383">
        <f t="shared" si="0"/>
        <v>37</v>
      </c>
      <c r="R71" s="388">
        <v>23</v>
      </c>
      <c r="S71" s="417"/>
      <c r="T71" s="120"/>
      <c r="U71" s="123">
        <v>20</v>
      </c>
      <c r="V71" s="121"/>
      <c r="W71" s="121">
        <v>1</v>
      </c>
      <c r="X71" s="418">
        <f t="shared" si="1"/>
        <v>2</v>
      </c>
      <c r="Y71" s="120">
        <v>8</v>
      </c>
      <c r="Z71" s="121">
        <v>7</v>
      </c>
      <c r="AA71" s="196">
        <v>1</v>
      </c>
      <c r="AB71" s="419"/>
      <c r="AC71" s="115"/>
      <c r="AD71" s="120">
        <v>6</v>
      </c>
      <c r="AE71" s="123"/>
      <c r="AF71" s="197">
        <v>6</v>
      </c>
      <c r="AG71" s="11"/>
      <c r="AH71" s="198"/>
      <c r="AI71" s="420">
        <f t="shared" si="3"/>
        <v>0</v>
      </c>
      <c r="AJ71" s="193">
        <f t="shared" si="4"/>
        <v>35</v>
      </c>
      <c r="AK71" s="388">
        <v>21</v>
      </c>
      <c r="AL71" s="417"/>
      <c r="AM71" s="120"/>
      <c r="AN71" s="123">
        <v>19</v>
      </c>
      <c r="AO71" s="121"/>
      <c r="AP71" s="121">
        <v>2</v>
      </c>
      <c r="AQ71" s="418">
        <f t="shared" si="13"/>
        <v>0</v>
      </c>
      <c r="AR71" s="120">
        <v>8</v>
      </c>
      <c r="AS71" s="123"/>
      <c r="AT71" s="123"/>
      <c r="AU71" s="121">
        <v>8</v>
      </c>
      <c r="AV71" s="196"/>
      <c r="AW71" s="419"/>
      <c r="AX71" s="115">
        <f t="shared" si="12"/>
        <v>0</v>
      </c>
      <c r="AY71" s="120">
        <v>6</v>
      </c>
      <c r="AZ71" s="123"/>
      <c r="BA71" s="197">
        <v>5</v>
      </c>
      <c r="BB71" s="11">
        <v>1</v>
      </c>
      <c r="BC71" s="198"/>
      <c r="BD71" s="420">
        <f t="shared" si="10"/>
        <v>0</v>
      </c>
      <c r="BE71" s="193">
        <f>AK71+AR71+AY71-AQ71-AX71-BD71+AL71+AZ71-AM71</f>
        <v>35</v>
      </c>
      <c r="BF71" s="562"/>
    </row>
    <row r="72" spans="1:58" ht="13.5" thickBot="1">
      <c r="A72" s="202">
        <v>85</v>
      </c>
      <c r="B72" s="91" t="s">
        <v>65</v>
      </c>
      <c r="C72" s="203" t="s">
        <v>3</v>
      </c>
      <c r="D72" s="205">
        <v>28</v>
      </c>
      <c r="E72" s="248">
        <v>16</v>
      </c>
      <c r="F72" s="248"/>
      <c r="G72" s="248">
        <v>10</v>
      </c>
      <c r="H72" s="249">
        <v>2</v>
      </c>
      <c r="I72" s="205">
        <v>10</v>
      </c>
      <c r="J72" s="248">
        <v>3</v>
      </c>
      <c r="K72" s="250">
        <v>7</v>
      </c>
      <c r="L72" s="251"/>
      <c r="M72" s="205">
        <v>2</v>
      </c>
      <c r="N72" s="206"/>
      <c r="O72" s="207">
        <v>2</v>
      </c>
      <c r="P72" s="208"/>
      <c r="Q72" s="385">
        <f t="shared" si="0"/>
        <v>38</v>
      </c>
      <c r="R72" s="389">
        <v>26</v>
      </c>
      <c r="S72" s="421"/>
      <c r="T72" s="131"/>
      <c r="U72" s="386">
        <v>19</v>
      </c>
      <c r="V72" s="248"/>
      <c r="W72" s="248">
        <v>5</v>
      </c>
      <c r="X72" s="418">
        <f t="shared" si="1"/>
        <v>2</v>
      </c>
      <c r="Y72" s="120">
        <v>10</v>
      </c>
      <c r="Z72" s="248">
        <v>8</v>
      </c>
      <c r="AA72" s="250">
        <v>1</v>
      </c>
      <c r="AB72" s="422"/>
      <c r="AC72" s="115">
        <f t="shared" si="2"/>
        <v>1</v>
      </c>
      <c r="AD72" s="205">
        <v>2</v>
      </c>
      <c r="AE72" s="386"/>
      <c r="AF72" s="206"/>
      <c r="AG72" s="207">
        <v>1</v>
      </c>
      <c r="AH72" s="208"/>
      <c r="AI72" s="420">
        <f t="shared" si="3"/>
        <v>1</v>
      </c>
      <c r="AJ72" s="252">
        <f t="shared" si="4"/>
        <v>34</v>
      </c>
      <c r="AK72" s="389">
        <v>24</v>
      </c>
      <c r="AL72" s="421"/>
      <c r="AM72" s="131"/>
      <c r="AN72" s="386">
        <v>19</v>
      </c>
      <c r="AO72" s="248">
        <v>1</v>
      </c>
      <c r="AP72" s="248">
        <v>3</v>
      </c>
      <c r="AQ72" s="418">
        <f t="shared" si="13"/>
        <v>1</v>
      </c>
      <c r="AR72" s="120">
        <v>9</v>
      </c>
      <c r="AS72" s="386"/>
      <c r="AT72" s="386"/>
      <c r="AU72" s="248">
        <v>5</v>
      </c>
      <c r="AV72" s="250">
        <v>4</v>
      </c>
      <c r="AW72" s="422"/>
      <c r="AX72" s="115">
        <f t="shared" si="12"/>
        <v>0</v>
      </c>
      <c r="AY72" s="205">
        <v>1</v>
      </c>
      <c r="AZ72" s="386"/>
      <c r="BA72" s="206"/>
      <c r="BB72" s="207">
        <v>1</v>
      </c>
      <c r="BC72" s="208"/>
      <c r="BD72" s="420">
        <f t="shared" si="10"/>
        <v>0</v>
      </c>
      <c r="BE72" s="252">
        <f>AK72+AR72+AY72-AQ72-AX72-BD72+AL72+AZ72-AM72</f>
        <v>33</v>
      </c>
      <c r="BF72" s="562"/>
    </row>
    <row r="73" spans="1:58" ht="13.5" thickBot="1">
      <c r="A73" s="210"/>
      <c r="B73" s="211" t="s">
        <v>90</v>
      </c>
      <c r="C73" s="212"/>
      <c r="D73" s="213">
        <f aca="true" t="shared" si="14" ref="D73:P73">SUM(D11:D72)</f>
        <v>1992</v>
      </c>
      <c r="E73" s="391">
        <f t="shared" si="14"/>
        <v>1534</v>
      </c>
      <c r="F73" s="391">
        <f t="shared" si="14"/>
        <v>2</v>
      </c>
      <c r="G73" s="391">
        <f t="shared" si="14"/>
        <v>241</v>
      </c>
      <c r="H73" s="391">
        <f t="shared" si="14"/>
        <v>215</v>
      </c>
      <c r="I73" s="213">
        <f t="shared" si="14"/>
        <v>819</v>
      </c>
      <c r="J73" s="213">
        <f t="shared" si="14"/>
        <v>608</v>
      </c>
      <c r="K73" s="213">
        <f t="shared" si="14"/>
        <v>149</v>
      </c>
      <c r="L73" s="213">
        <f t="shared" si="14"/>
        <v>62</v>
      </c>
      <c r="M73" s="213">
        <f t="shared" si="14"/>
        <v>210</v>
      </c>
      <c r="N73" s="213">
        <f t="shared" si="14"/>
        <v>139</v>
      </c>
      <c r="O73" s="213">
        <f t="shared" si="14"/>
        <v>54</v>
      </c>
      <c r="P73" s="214">
        <f t="shared" si="14"/>
        <v>17</v>
      </c>
      <c r="Q73" s="253">
        <f t="shared" si="0"/>
        <v>2727</v>
      </c>
      <c r="R73" s="390">
        <f aca="true" t="shared" si="15" ref="R73:AI73">SUM(R11:R72)</f>
        <v>1777</v>
      </c>
      <c r="S73" s="423">
        <f>SUM(S11:S72)</f>
        <v>4</v>
      </c>
      <c r="T73" s="423">
        <f>SUM(T11:T72)</f>
        <v>2</v>
      </c>
      <c r="U73" s="424">
        <f t="shared" si="15"/>
        <v>1419</v>
      </c>
      <c r="V73" s="391">
        <f t="shared" si="15"/>
        <v>5</v>
      </c>
      <c r="W73" s="391">
        <f t="shared" si="15"/>
        <v>209</v>
      </c>
      <c r="X73" s="391">
        <f t="shared" si="15"/>
        <v>142</v>
      </c>
      <c r="Y73" s="382">
        <f t="shared" si="15"/>
        <v>757</v>
      </c>
      <c r="Z73" s="391">
        <f t="shared" si="15"/>
        <v>593</v>
      </c>
      <c r="AA73" s="391">
        <f t="shared" si="15"/>
        <v>103</v>
      </c>
      <c r="AB73" s="391">
        <f t="shared" si="15"/>
        <v>2</v>
      </c>
      <c r="AC73" s="391">
        <f t="shared" si="15"/>
        <v>59</v>
      </c>
      <c r="AD73" s="213">
        <f t="shared" si="15"/>
        <v>193</v>
      </c>
      <c r="AE73" s="425">
        <f t="shared" si="15"/>
        <v>2</v>
      </c>
      <c r="AF73" s="426">
        <f t="shared" si="15"/>
        <v>129</v>
      </c>
      <c r="AG73" s="427">
        <f t="shared" si="15"/>
        <v>46</v>
      </c>
      <c r="AH73" s="426">
        <f t="shared" si="15"/>
        <v>0</v>
      </c>
      <c r="AI73" s="427">
        <f t="shared" si="15"/>
        <v>18</v>
      </c>
      <c r="AJ73" s="253">
        <f t="shared" si="4"/>
        <v>2512</v>
      </c>
      <c r="AK73" s="390">
        <f aca="true" t="shared" si="16" ref="AK73:BD73">SUM(AK11:AK72)</f>
        <v>1637</v>
      </c>
      <c r="AL73" s="423">
        <f t="shared" si="16"/>
        <v>4</v>
      </c>
      <c r="AM73" s="423">
        <f t="shared" si="16"/>
        <v>4</v>
      </c>
      <c r="AN73" s="424">
        <f t="shared" si="16"/>
        <v>1325</v>
      </c>
      <c r="AO73" s="391">
        <f t="shared" si="16"/>
        <v>19</v>
      </c>
      <c r="AP73" s="391">
        <f t="shared" si="16"/>
        <v>194</v>
      </c>
      <c r="AQ73" s="391">
        <f t="shared" si="16"/>
        <v>95</v>
      </c>
      <c r="AR73" s="382">
        <f t="shared" si="16"/>
        <v>698</v>
      </c>
      <c r="AS73" s="382">
        <f t="shared" si="16"/>
        <v>4</v>
      </c>
      <c r="AT73" s="382">
        <f t="shared" si="16"/>
        <v>1</v>
      </c>
      <c r="AU73" s="391">
        <f t="shared" si="16"/>
        <v>526</v>
      </c>
      <c r="AV73" s="391">
        <f t="shared" si="16"/>
        <v>108</v>
      </c>
      <c r="AW73" s="391">
        <f t="shared" si="16"/>
        <v>13</v>
      </c>
      <c r="AX73" s="391">
        <f t="shared" si="16"/>
        <v>50</v>
      </c>
      <c r="AY73" s="213">
        <f t="shared" si="16"/>
        <v>177</v>
      </c>
      <c r="AZ73" s="425">
        <f t="shared" si="16"/>
        <v>2</v>
      </c>
      <c r="BA73" s="426">
        <f t="shared" si="16"/>
        <v>116</v>
      </c>
      <c r="BB73" s="427">
        <f t="shared" si="16"/>
        <v>39</v>
      </c>
      <c r="BC73" s="426">
        <f t="shared" si="16"/>
        <v>1</v>
      </c>
      <c r="BD73" s="427">
        <f t="shared" si="16"/>
        <v>21</v>
      </c>
      <c r="BE73" s="253">
        <f>AK73+AR73+AY73-AQ73-AX73-BD73+AL73+AZ73-AM73</f>
        <v>2348</v>
      </c>
      <c r="BF73" s="563"/>
    </row>
    <row r="74" spans="1:58" ht="13.5" thickBot="1">
      <c r="A74" s="585" t="s">
        <v>91</v>
      </c>
      <c r="B74" s="568"/>
      <c r="C74" s="569"/>
      <c r="D74" s="304"/>
      <c r="E74" s="392">
        <f>E73*100/D73</f>
        <v>77.00803212851406</v>
      </c>
      <c r="F74" s="393">
        <f>F73*100/D73</f>
        <v>0.10040160642570281</v>
      </c>
      <c r="G74" s="393">
        <f>G73*100/D73</f>
        <v>12.098393574297189</v>
      </c>
      <c r="H74" s="394">
        <f>H73*100/D73</f>
        <v>10.793172690763052</v>
      </c>
      <c r="I74" s="395"/>
      <c r="J74" s="396">
        <f>J73*100/I73</f>
        <v>74.23687423687424</v>
      </c>
      <c r="K74" s="397">
        <f>K73*100/I73</f>
        <v>18.192918192918192</v>
      </c>
      <c r="L74" s="398">
        <f>L73*100/I73</f>
        <v>7.57020757020757</v>
      </c>
      <c r="M74" s="395"/>
      <c r="N74" s="396">
        <f>N73*100/M73</f>
        <v>66.19047619047619</v>
      </c>
      <c r="O74" s="397">
        <f>O73*100/M73</f>
        <v>25.714285714285715</v>
      </c>
      <c r="P74" s="399">
        <f>P73*100/M73</f>
        <v>8.095238095238095</v>
      </c>
      <c r="Q74" s="437">
        <f>Q73*100/3021</f>
        <v>90.26812313803376</v>
      </c>
      <c r="R74" s="215"/>
      <c r="S74" s="428">
        <f>S73*100/R73</f>
        <v>0.22509848058525606</v>
      </c>
      <c r="T74" s="17">
        <f>T73*100/R73</f>
        <v>0.11254924029262803</v>
      </c>
      <c r="U74" s="393">
        <f>U73*100/R73</f>
        <v>79.85368598761958</v>
      </c>
      <c r="V74" s="393">
        <f>V73*100/R73</f>
        <v>0.28137310073157007</v>
      </c>
      <c r="W74" s="393">
        <f>W73*100/R73</f>
        <v>11.761395610579628</v>
      </c>
      <c r="X74" s="394">
        <f>X73*100/R73</f>
        <v>7.99099606077659</v>
      </c>
      <c r="Y74" s="216"/>
      <c r="Z74" s="392">
        <f>Z73*100/Y73</f>
        <v>78.33553500660501</v>
      </c>
      <c r="AA74" s="393">
        <f>AA73*100/Y73</f>
        <v>13.606340819022456</v>
      </c>
      <c r="AB74" s="393">
        <f>AB73*100/Y73</f>
        <v>0.26420079260237783</v>
      </c>
      <c r="AC74" s="394">
        <f>AC73*100/Y73</f>
        <v>7.793923381770146</v>
      </c>
      <c r="AD74" s="216"/>
      <c r="AE74" s="392">
        <f>AE73*100/AD73</f>
        <v>1.0362694300518134</v>
      </c>
      <c r="AF74" s="393">
        <f>AF73*100/AD73</f>
        <v>66.83937823834196</v>
      </c>
      <c r="AG74" s="393">
        <f>AG73*100/AD73</f>
        <v>23.83419689119171</v>
      </c>
      <c r="AH74" s="393"/>
      <c r="AI74" s="429">
        <f>AI73*100/AD73</f>
        <v>9.32642487046632</v>
      </c>
      <c r="AJ74" s="437">
        <f>AJ73*100/3021</f>
        <v>83.15127441244621</v>
      </c>
      <c r="AK74" s="215"/>
      <c r="AL74" s="428">
        <f>AL73*100/AK73</f>
        <v>0.24434941967012827</v>
      </c>
      <c r="AM74" s="505">
        <f>AM73*100/AK73</f>
        <v>0.24434941967012827</v>
      </c>
      <c r="AN74" s="393">
        <f>AN73*100/AK73</f>
        <v>80.94074526572999</v>
      </c>
      <c r="AO74" s="393">
        <f>AO73*100/AK73</f>
        <v>1.1606597434331094</v>
      </c>
      <c r="AP74" s="393">
        <f>AP73*100/AK73</f>
        <v>11.850946854001222</v>
      </c>
      <c r="AQ74" s="394">
        <f>AQ73*100/AK73</f>
        <v>5.803298717165546</v>
      </c>
      <c r="AR74" s="216"/>
      <c r="AS74" s="216"/>
      <c r="AT74" s="216"/>
      <c r="AU74" s="392">
        <f>AU73*100/AR73</f>
        <v>75.35816618911174</v>
      </c>
      <c r="AV74" s="393">
        <f>AV73*100/AR73</f>
        <v>15.472779369627506</v>
      </c>
      <c r="AW74" s="393">
        <f>AW73*100/AR73</f>
        <v>1.8624641833810889</v>
      </c>
      <c r="AX74" s="394">
        <f>AX73*100/AR73</f>
        <v>7.163323782234957</v>
      </c>
      <c r="AY74" s="216"/>
      <c r="AZ74" s="392">
        <f>AZ73*100/AY73</f>
        <v>1.1299435028248588</v>
      </c>
      <c r="BA74" s="393">
        <f>BA73*100/AY73</f>
        <v>65.53672316384181</v>
      </c>
      <c r="BB74" s="393">
        <f>BB73*100/AY73</f>
        <v>22.033898305084747</v>
      </c>
      <c r="BC74" s="393"/>
      <c r="BD74" s="429">
        <f>BD73*100/AY73</f>
        <v>11.864406779661017</v>
      </c>
      <c r="BE74" s="549">
        <f>BE73*100/3021</f>
        <v>77.72260840781199</v>
      </c>
      <c r="BF74" s="2"/>
    </row>
    <row r="75" spans="2:58" ht="12.75">
      <c r="B75" t="s">
        <v>93</v>
      </c>
      <c r="BF75" s="2"/>
    </row>
    <row r="76" spans="2:58" ht="12.75">
      <c r="B76" s="1" t="s">
        <v>114</v>
      </c>
      <c r="P76" t="s">
        <v>144</v>
      </c>
      <c r="BD76" t="s">
        <v>163</v>
      </c>
      <c r="BF76" s="2"/>
    </row>
    <row r="77" spans="2:58" ht="12.75">
      <c r="B77" s="1" t="s">
        <v>115</v>
      </c>
      <c r="P77" t="s">
        <v>96</v>
      </c>
      <c r="BF77" s="2"/>
    </row>
    <row r="78" spans="2:16" ht="12.75">
      <c r="B78" s="1" t="s">
        <v>116</v>
      </c>
      <c r="P78" t="s">
        <v>98</v>
      </c>
    </row>
    <row r="79" ht="12.75">
      <c r="P79" t="s">
        <v>100</v>
      </c>
    </row>
    <row r="80" ht="12.75">
      <c r="P80" t="s">
        <v>145</v>
      </c>
    </row>
    <row r="81" ht="12.75">
      <c r="P81" t="s">
        <v>146</v>
      </c>
    </row>
    <row r="82" ht="12.75">
      <c r="P82" t="s">
        <v>136</v>
      </c>
    </row>
  </sheetData>
  <sheetProtection password="9DB4" sheet="1" objects="1" scenarios="1"/>
  <mergeCells count="23">
    <mergeCell ref="A74:C74"/>
    <mergeCell ref="Q8:Q10"/>
    <mergeCell ref="R8:AI8"/>
    <mergeCell ref="AJ8:AJ10"/>
    <mergeCell ref="D9:H9"/>
    <mergeCell ref="I9:L9"/>
    <mergeCell ref="M9:P9"/>
    <mergeCell ref="R9:X9"/>
    <mergeCell ref="Y9:AC9"/>
    <mergeCell ref="AD9:AI9"/>
    <mergeCell ref="A8:A10"/>
    <mergeCell ref="B8:B10"/>
    <mergeCell ref="C8:C10"/>
    <mergeCell ref="D8:P8"/>
    <mergeCell ref="A1:AC1"/>
    <mergeCell ref="A2:AC2"/>
    <mergeCell ref="A4:Q4"/>
    <mergeCell ref="A6:U6"/>
    <mergeCell ref="AK8:BD8"/>
    <mergeCell ref="BE8:BE10"/>
    <mergeCell ref="AK9:AQ9"/>
    <mergeCell ref="AR9:AX9"/>
    <mergeCell ref="AY9:BD9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8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10" sqref="N10"/>
    </sheetView>
  </sheetViews>
  <sheetFormatPr defaultColWidth="9.140625" defaultRowHeight="12.75"/>
  <cols>
    <col min="1" max="1" width="3.28125" style="0" customWidth="1"/>
    <col min="2" max="2" width="11.7109375" style="0" customWidth="1"/>
    <col min="3" max="3" width="5.421875" style="0" customWidth="1"/>
    <col min="4" max="35" width="4.7109375" style="0" customWidth="1"/>
  </cols>
  <sheetData>
    <row r="1" spans="1:29" s="1" customFormat="1" ht="12.75">
      <c r="A1" s="589" t="s">
        <v>67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</row>
    <row r="2" spans="1:29" s="1" customFormat="1" ht="12.75">
      <c r="A2" s="589" t="s">
        <v>125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</row>
    <row r="3" spans="1:18" ht="9.75" customHeight="1">
      <c r="A3" s="332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ht="16.5" customHeight="1">
      <c r="A4" s="634" t="s">
        <v>170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331"/>
    </row>
    <row r="5" spans="1:24" ht="16.5" thickBot="1">
      <c r="A5" s="653" t="s">
        <v>157</v>
      </c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</row>
    <row r="6" spans="1:35" ht="13.5" thickBot="1">
      <c r="A6" s="647" t="s">
        <v>69</v>
      </c>
      <c r="B6" s="650" t="s">
        <v>104</v>
      </c>
      <c r="C6" s="607" t="s">
        <v>71</v>
      </c>
      <c r="D6" s="636" t="s">
        <v>160</v>
      </c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8" t="s">
        <v>8</v>
      </c>
      <c r="T6" s="636" t="s">
        <v>161</v>
      </c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8" t="s">
        <v>8</v>
      </c>
    </row>
    <row r="7" spans="1:35" ht="13.5" thickBot="1">
      <c r="A7" s="648"/>
      <c r="B7" s="651"/>
      <c r="C7" s="608"/>
      <c r="D7" s="636" t="s">
        <v>127</v>
      </c>
      <c r="E7" s="637"/>
      <c r="F7" s="637"/>
      <c r="G7" s="637"/>
      <c r="H7" s="637"/>
      <c r="I7" s="641"/>
      <c r="J7" s="637" t="s">
        <v>76</v>
      </c>
      <c r="K7" s="637"/>
      <c r="L7" s="637"/>
      <c r="M7" s="637"/>
      <c r="N7" s="642"/>
      <c r="O7" s="643" t="s">
        <v>77</v>
      </c>
      <c r="P7" s="637"/>
      <c r="Q7" s="637"/>
      <c r="R7" s="642"/>
      <c r="S7" s="639"/>
      <c r="T7" s="636" t="s">
        <v>127</v>
      </c>
      <c r="U7" s="637"/>
      <c r="V7" s="637"/>
      <c r="W7" s="637"/>
      <c r="X7" s="637"/>
      <c r="Y7" s="641"/>
      <c r="Z7" s="637" t="s">
        <v>76</v>
      </c>
      <c r="AA7" s="637"/>
      <c r="AB7" s="637"/>
      <c r="AC7" s="637"/>
      <c r="AD7" s="642"/>
      <c r="AE7" s="643" t="s">
        <v>77</v>
      </c>
      <c r="AF7" s="637"/>
      <c r="AG7" s="637"/>
      <c r="AH7" s="642"/>
      <c r="AI7" s="639"/>
    </row>
    <row r="8" spans="1:35" ht="13.5" thickBot="1">
      <c r="A8" s="649"/>
      <c r="B8" s="652"/>
      <c r="C8" s="609"/>
      <c r="D8" s="335" t="s">
        <v>10</v>
      </c>
      <c r="E8" s="333" t="s">
        <v>12</v>
      </c>
      <c r="F8" s="333" t="s">
        <v>5</v>
      </c>
      <c r="G8" s="333" t="s">
        <v>6</v>
      </c>
      <c r="H8" s="333" t="s">
        <v>78</v>
      </c>
      <c r="I8" s="334" t="s">
        <v>11</v>
      </c>
      <c r="J8" s="335" t="s">
        <v>128</v>
      </c>
      <c r="K8" s="333" t="s">
        <v>5</v>
      </c>
      <c r="L8" s="333" t="s">
        <v>6</v>
      </c>
      <c r="M8" s="333" t="s">
        <v>78</v>
      </c>
      <c r="N8" s="334" t="s">
        <v>11</v>
      </c>
      <c r="O8" s="335" t="s">
        <v>128</v>
      </c>
      <c r="P8" s="333" t="s">
        <v>5</v>
      </c>
      <c r="Q8" s="333" t="s">
        <v>6</v>
      </c>
      <c r="R8" s="336" t="s">
        <v>11</v>
      </c>
      <c r="S8" s="640"/>
      <c r="T8" s="335" t="s">
        <v>10</v>
      </c>
      <c r="U8" s="333" t="s">
        <v>12</v>
      </c>
      <c r="V8" s="333" t="s">
        <v>5</v>
      </c>
      <c r="W8" s="333" t="s">
        <v>6</v>
      </c>
      <c r="X8" s="333" t="s">
        <v>78</v>
      </c>
      <c r="Y8" s="334" t="s">
        <v>11</v>
      </c>
      <c r="Z8" s="335" t="s">
        <v>128</v>
      </c>
      <c r="AA8" s="333" t="s">
        <v>5</v>
      </c>
      <c r="AB8" s="333" t="s">
        <v>6</v>
      </c>
      <c r="AC8" s="333" t="s">
        <v>78</v>
      </c>
      <c r="AD8" s="334" t="s">
        <v>11</v>
      </c>
      <c r="AE8" s="335" t="s">
        <v>128</v>
      </c>
      <c r="AF8" s="333" t="s">
        <v>5</v>
      </c>
      <c r="AG8" s="333" t="s">
        <v>6</v>
      </c>
      <c r="AH8" s="336" t="s">
        <v>11</v>
      </c>
      <c r="AI8" s="640"/>
    </row>
    <row r="9" spans="1:35" ht="12.75" customHeight="1">
      <c r="A9" s="337">
        <v>17</v>
      </c>
      <c r="B9" s="338" t="s">
        <v>14</v>
      </c>
      <c r="C9" s="339" t="s">
        <v>1</v>
      </c>
      <c r="D9" s="340">
        <v>54</v>
      </c>
      <c r="E9" s="341"/>
      <c r="F9" s="342">
        <v>39</v>
      </c>
      <c r="G9" s="342">
        <v>10</v>
      </c>
      <c r="H9" s="342">
        <v>1</v>
      </c>
      <c r="I9" s="343">
        <f>D9-F9-G9-H9</f>
        <v>4</v>
      </c>
      <c r="J9" s="340">
        <v>22</v>
      </c>
      <c r="K9" s="341">
        <v>17</v>
      </c>
      <c r="L9" s="342">
        <v>5</v>
      </c>
      <c r="M9" s="342"/>
      <c r="N9" s="343"/>
      <c r="O9" s="340">
        <v>5</v>
      </c>
      <c r="P9" s="341">
        <v>3</v>
      </c>
      <c r="Q9" s="342">
        <v>1</v>
      </c>
      <c r="R9" s="342">
        <f>O9-P9-Q9</f>
        <v>1</v>
      </c>
      <c r="S9" s="344">
        <v>76</v>
      </c>
      <c r="T9" s="340">
        <v>50</v>
      </c>
      <c r="U9" s="341"/>
      <c r="V9" s="342">
        <v>37</v>
      </c>
      <c r="W9" s="342">
        <v>10</v>
      </c>
      <c r="X9" s="342">
        <v>1</v>
      </c>
      <c r="Y9" s="343">
        <f aca="true" t="shared" si="0" ref="Y9:Y19">T9-V9-W9-X9</f>
        <v>2</v>
      </c>
      <c r="Z9" s="340">
        <v>22</v>
      </c>
      <c r="AA9" s="341">
        <v>18</v>
      </c>
      <c r="AB9" s="342">
        <v>3</v>
      </c>
      <c r="AC9" s="342"/>
      <c r="AD9" s="351">
        <f>Z9-AA9-AB9-AC9</f>
        <v>1</v>
      </c>
      <c r="AE9" s="340">
        <v>4</v>
      </c>
      <c r="AF9" s="341">
        <v>3</v>
      </c>
      <c r="AG9" s="342">
        <v>1</v>
      </c>
      <c r="AH9" s="342">
        <f>AE9-AF9-AG9</f>
        <v>0</v>
      </c>
      <c r="AI9" s="344">
        <f aca="true" t="shared" si="1" ref="AI9:AI70">T9+Z9+AE9-Y9-AD9-U9-AH9</f>
        <v>73</v>
      </c>
    </row>
    <row r="10" spans="1:35" s="3" customFormat="1" ht="12.75" customHeight="1">
      <c r="A10" s="353">
        <v>10</v>
      </c>
      <c r="B10" s="354" t="s">
        <v>13</v>
      </c>
      <c r="C10" s="355" t="s">
        <v>2</v>
      </c>
      <c r="D10" s="348">
        <v>48</v>
      </c>
      <c r="E10" s="349"/>
      <c r="F10" s="350">
        <v>36</v>
      </c>
      <c r="G10" s="350">
        <v>6</v>
      </c>
      <c r="H10" s="350">
        <v>1</v>
      </c>
      <c r="I10" s="351">
        <f aca="true" t="shared" si="2" ref="I10:I70">D10-F10-G10-H10</f>
        <v>5</v>
      </c>
      <c r="J10" s="348">
        <v>23</v>
      </c>
      <c r="K10" s="349">
        <v>19</v>
      </c>
      <c r="L10" s="350">
        <v>1</v>
      </c>
      <c r="M10" s="350"/>
      <c r="N10" s="351">
        <f>J10-K10-L10-M10</f>
        <v>3</v>
      </c>
      <c r="O10" s="348">
        <v>9</v>
      </c>
      <c r="P10" s="349">
        <v>5</v>
      </c>
      <c r="Q10" s="350">
        <v>4</v>
      </c>
      <c r="R10" s="350"/>
      <c r="S10" s="352">
        <v>72</v>
      </c>
      <c r="T10" s="348">
        <v>43</v>
      </c>
      <c r="U10" s="349"/>
      <c r="V10" s="350">
        <v>30</v>
      </c>
      <c r="W10" s="350">
        <v>5</v>
      </c>
      <c r="X10" s="350">
        <v>1</v>
      </c>
      <c r="Y10" s="351">
        <f t="shared" si="0"/>
        <v>7</v>
      </c>
      <c r="Z10" s="348">
        <v>20</v>
      </c>
      <c r="AA10" s="349">
        <v>18</v>
      </c>
      <c r="AB10" s="350">
        <v>2</v>
      </c>
      <c r="AC10" s="350"/>
      <c r="AD10" s="351">
        <f>Z10-AA10-AB10-AC10</f>
        <v>0</v>
      </c>
      <c r="AE10" s="348">
        <v>9</v>
      </c>
      <c r="AF10" s="349">
        <v>5</v>
      </c>
      <c r="AG10" s="350">
        <v>4</v>
      </c>
      <c r="AH10" s="342">
        <f aca="true" t="shared" si="3" ref="AH10:AH71">AE10-AF10-AG10</f>
        <v>0</v>
      </c>
      <c r="AI10" s="344">
        <f t="shared" si="1"/>
        <v>65</v>
      </c>
    </row>
    <row r="11" spans="1:35" ht="12.75" customHeight="1">
      <c r="A11" s="345">
        <v>51</v>
      </c>
      <c r="B11" s="346" t="s">
        <v>15</v>
      </c>
      <c r="C11" s="347" t="s">
        <v>3</v>
      </c>
      <c r="D11" s="348">
        <v>54</v>
      </c>
      <c r="E11" s="349"/>
      <c r="F11" s="350">
        <v>32</v>
      </c>
      <c r="G11" s="350">
        <v>18</v>
      </c>
      <c r="H11" s="350"/>
      <c r="I11" s="351">
        <f t="shared" si="2"/>
        <v>4</v>
      </c>
      <c r="J11" s="348">
        <v>25</v>
      </c>
      <c r="K11" s="349">
        <v>8</v>
      </c>
      <c r="L11" s="350">
        <v>16</v>
      </c>
      <c r="M11" s="350"/>
      <c r="N11" s="351">
        <f>J11-K11-L11-M11</f>
        <v>1</v>
      </c>
      <c r="O11" s="348">
        <v>2</v>
      </c>
      <c r="P11" s="349"/>
      <c r="Q11" s="350">
        <v>2</v>
      </c>
      <c r="R11" s="350"/>
      <c r="S11" s="352">
        <v>76</v>
      </c>
      <c r="T11" s="348">
        <v>50</v>
      </c>
      <c r="U11" s="349"/>
      <c r="V11" s="350">
        <v>43</v>
      </c>
      <c r="W11" s="350">
        <v>5</v>
      </c>
      <c r="X11" s="350"/>
      <c r="Y11" s="351">
        <f t="shared" si="0"/>
        <v>2</v>
      </c>
      <c r="Z11" s="348">
        <v>24</v>
      </c>
      <c r="AA11" s="349">
        <v>22</v>
      </c>
      <c r="AB11" s="350">
        <v>1</v>
      </c>
      <c r="AC11" s="350"/>
      <c r="AD11" s="351">
        <f>Z11-AA11-AB11-AC11</f>
        <v>1</v>
      </c>
      <c r="AE11" s="348">
        <v>2</v>
      </c>
      <c r="AF11" s="349">
        <v>2</v>
      </c>
      <c r="AG11" s="350"/>
      <c r="AH11" s="342">
        <f t="shared" si="3"/>
        <v>0</v>
      </c>
      <c r="AI11" s="344">
        <f t="shared" si="1"/>
        <v>73</v>
      </c>
    </row>
    <row r="12" spans="1:35" ht="12.75" customHeight="1">
      <c r="A12" s="345">
        <v>53</v>
      </c>
      <c r="B12" s="346" t="s">
        <v>16</v>
      </c>
      <c r="C12" s="347" t="s">
        <v>3</v>
      </c>
      <c r="D12" s="348">
        <v>46</v>
      </c>
      <c r="E12" s="349"/>
      <c r="F12" s="350">
        <v>43</v>
      </c>
      <c r="G12" s="350">
        <v>2</v>
      </c>
      <c r="H12" s="350"/>
      <c r="I12" s="351">
        <f t="shared" si="2"/>
        <v>1</v>
      </c>
      <c r="J12" s="348">
        <v>11</v>
      </c>
      <c r="K12" s="349">
        <v>11</v>
      </c>
      <c r="L12" s="350"/>
      <c r="M12" s="350"/>
      <c r="N12" s="351"/>
      <c r="O12" s="348">
        <v>2</v>
      </c>
      <c r="P12" s="349">
        <v>1</v>
      </c>
      <c r="Q12" s="350">
        <v>1</v>
      </c>
      <c r="R12" s="350"/>
      <c r="S12" s="352">
        <v>58</v>
      </c>
      <c r="T12" s="348">
        <v>45</v>
      </c>
      <c r="U12" s="349"/>
      <c r="V12" s="350">
        <v>38</v>
      </c>
      <c r="W12" s="350">
        <v>4</v>
      </c>
      <c r="X12" s="350"/>
      <c r="Y12" s="351">
        <f t="shared" si="0"/>
        <v>3</v>
      </c>
      <c r="Z12" s="348">
        <v>11</v>
      </c>
      <c r="AA12" s="349">
        <v>9</v>
      </c>
      <c r="AB12" s="350">
        <v>2</v>
      </c>
      <c r="AC12" s="350"/>
      <c r="AD12" s="351">
        <f aca="true" t="shared" si="4" ref="AD12:AD70">Z12-AA12-AB12-AC12</f>
        <v>0</v>
      </c>
      <c r="AE12" s="348">
        <v>2</v>
      </c>
      <c r="AF12" s="349"/>
      <c r="AG12" s="350">
        <v>2</v>
      </c>
      <c r="AH12" s="342">
        <f t="shared" si="3"/>
        <v>0</v>
      </c>
      <c r="AI12" s="344">
        <f t="shared" si="1"/>
        <v>55</v>
      </c>
    </row>
    <row r="13" spans="1:35" ht="12.75" customHeight="1">
      <c r="A13" s="345">
        <v>82</v>
      </c>
      <c r="B13" s="346" t="s">
        <v>81</v>
      </c>
      <c r="C13" s="347" t="s">
        <v>2</v>
      </c>
      <c r="D13" s="348">
        <v>21</v>
      </c>
      <c r="E13" s="349"/>
      <c r="F13" s="350">
        <v>15</v>
      </c>
      <c r="G13" s="350"/>
      <c r="H13" s="350"/>
      <c r="I13" s="351">
        <f t="shared" si="2"/>
        <v>6</v>
      </c>
      <c r="J13" s="348">
        <v>6</v>
      </c>
      <c r="K13" s="349">
        <v>6</v>
      </c>
      <c r="L13" s="350"/>
      <c r="M13" s="350"/>
      <c r="N13" s="351"/>
      <c r="O13" s="348"/>
      <c r="P13" s="349"/>
      <c r="Q13" s="350"/>
      <c r="R13" s="350"/>
      <c r="S13" s="352">
        <v>21</v>
      </c>
      <c r="T13" s="348">
        <v>15</v>
      </c>
      <c r="U13" s="349"/>
      <c r="V13" s="350">
        <v>12</v>
      </c>
      <c r="W13" s="350"/>
      <c r="X13" s="350"/>
      <c r="Y13" s="351">
        <f t="shared" si="0"/>
        <v>3</v>
      </c>
      <c r="Z13" s="348">
        <v>6</v>
      </c>
      <c r="AA13" s="349">
        <v>5</v>
      </c>
      <c r="AB13" s="350"/>
      <c r="AC13" s="350"/>
      <c r="AD13" s="351">
        <f t="shared" si="4"/>
        <v>1</v>
      </c>
      <c r="AE13" s="348"/>
      <c r="AF13" s="349"/>
      <c r="AG13" s="350"/>
      <c r="AH13" s="342">
        <f t="shared" si="3"/>
        <v>0</v>
      </c>
      <c r="AI13" s="344">
        <f t="shared" si="1"/>
        <v>17</v>
      </c>
    </row>
    <row r="14" spans="1:35" ht="12.75" customHeight="1">
      <c r="A14" s="345">
        <v>81</v>
      </c>
      <c r="B14" s="346" t="s">
        <v>17</v>
      </c>
      <c r="C14" s="347" t="s">
        <v>1</v>
      </c>
      <c r="D14" s="348">
        <v>24</v>
      </c>
      <c r="E14" s="349"/>
      <c r="F14" s="350">
        <v>15</v>
      </c>
      <c r="G14" s="350">
        <v>7</v>
      </c>
      <c r="H14" s="350"/>
      <c r="I14" s="351">
        <f t="shared" si="2"/>
        <v>2</v>
      </c>
      <c r="J14" s="348">
        <v>14</v>
      </c>
      <c r="K14" s="349">
        <v>11</v>
      </c>
      <c r="L14" s="350">
        <v>1</v>
      </c>
      <c r="M14" s="350"/>
      <c r="N14" s="351">
        <f>J14-K14-L14-M14</f>
        <v>2</v>
      </c>
      <c r="O14" s="348">
        <v>2</v>
      </c>
      <c r="P14" s="349">
        <v>1</v>
      </c>
      <c r="Q14" s="350">
        <v>1</v>
      </c>
      <c r="R14" s="350"/>
      <c r="S14" s="352">
        <v>36</v>
      </c>
      <c r="T14" s="348">
        <v>22</v>
      </c>
      <c r="U14" s="349"/>
      <c r="V14" s="350">
        <v>14</v>
      </c>
      <c r="W14" s="350">
        <v>4</v>
      </c>
      <c r="X14" s="350"/>
      <c r="Y14" s="351">
        <f t="shared" si="0"/>
        <v>4</v>
      </c>
      <c r="Z14" s="348">
        <v>12</v>
      </c>
      <c r="AA14" s="349">
        <v>8</v>
      </c>
      <c r="AB14" s="350">
        <v>1</v>
      </c>
      <c r="AC14" s="350"/>
      <c r="AD14" s="351">
        <f t="shared" si="4"/>
        <v>3</v>
      </c>
      <c r="AE14" s="348">
        <v>2</v>
      </c>
      <c r="AF14" s="349"/>
      <c r="AG14" s="350">
        <v>1</v>
      </c>
      <c r="AH14" s="342">
        <f t="shared" si="3"/>
        <v>1</v>
      </c>
      <c r="AI14" s="344">
        <f t="shared" si="1"/>
        <v>28</v>
      </c>
    </row>
    <row r="15" spans="1:35" ht="12.75" customHeight="1">
      <c r="A15" s="345">
        <v>49</v>
      </c>
      <c r="B15" s="346" t="s">
        <v>18</v>
      </c>
      <c r="C15" s="347" t="s">
        <v>2</v>
      </c>
      <c r="D15" s="348">
        <v>26</v>
      </c>
      <c r="E15" s="349"/>
      <c r="F15" s="350">
        <v>23</v>
      </c>
      <c r="G15" s="350"/>
      <c r="H15" s="350"/>
      <c r="I15" s="351">
        <f t="shared" si="2"/>
        <v>3</v>
      </c>
      <c r="J15" s="348"/>
      <c r="K15" s="349"/>
      <c r="L15" s="350"/>
      <c r="M15" s="350"/>
      <c r="N15" s="351"/>
      <c r="O15" s="348"/>
      <c r="P15" s="349"/>
      <c r="Q15" s="350"/>
      <c r="R15" s="350"/>
      <c r="S15" s="352">
        <v>23</v>
      </c>
      <c r="T15" s="348">
        <v>23</v>
      </c>
      <c r="U15" s="349"/>
      <c r="V15" s="350">
        <v>17</v>
      </c>
      <c r="W15" s="350">
        <v>4</v>
      </c>
      <c r="X15" s="350">
        <v>2</v>
      </c>
      <c r="Y15" s="351">
        <f t="shared" si="0"/>
        <v>0</v>
      </c>
      <c r="Z15" s="348"/>
      <c r="AA15" s="349"/>
      <c r="AB15" s="350"/>
      <c r="AC15" s="350"/>
      <c r="AD15" s="351"/>
      <c r="AE15" s="348"/>
      <c r="AF15" s="349"/>
      <c r="AG15" s="350"/>
      <c r="AH15" s="342"/>
      <c r="AI15" s="344">
        <f t="shared" si="1"/>
        <v>23</v>
      </c>
    </row>
    <row r="16" spans="1:35" ht="12.75" customHeight="1">
      <c r="A16" s="345">
        <v>84</v>
      </c>
      <c r="B16" s="346" t="s">
        <v>19</v>
      </c>
      <c r="C16" s="347" t="s">
        <v>3</v>
      </c>
      <c r="D16" s="348">
        <v>15</v>
      </c>
      <c r="E16" s="349"/>
      <c r="F16" s="350">
        <v>13</v>
      </c>
      <c r="G16" s="350"/>
      <c r="H16" s="350"/>
      <c r="I16" s="351">
        <f t="shared" si="2"/>
        <v>2</v>
      </c>
      <c r="J16" s="348">
        <v>4</v>
      </c>
      <c r="K16" s="349">
        <v>4</v>
      </c>
      <c r="L16" s="350"/>
      <c r="M16" s="350"/>
      <c r="N16" s="351"/>
      <c r="O16" s="348">
        <v>1</v>
      </c>
      <c r="P16" s="349">
        <v>1</v>
      </c>
      <c r="Q16" s="350"/>
      <c r="R16" s="350"/>
      <c r="S16" s="352">
        <v>18</v>
      </c>
      <c r="T16" s="348">
        <v>13</v>
      </c>
      <c r="U16" s="349"/>
      <c r="V16" s="350">
        <v>11</v>
      </c>
      <c r="W16" s="350"/>
      <c r="X16" s="350"/>
      <c r="Y16" s="351">
        <f t="shared" si="0"/>
        <v>2</v>
      </c>
      <c r="Z16" s="348">
        <v>4</v>
      </c>
      <c r="AA16" s="349">
        <v>4</v>
      </c>
      <c r="AB16" s="350"/>
      <c r="AC16" s="350"/>
      <c r="AD16" s="351">
        <f t="shared" si="4"/>
        <v>0</v>
      </c>
      <c r="AE16" s="348">
        <v>1</v>
      </c>
      <c r="AF16" s="349">
        <v>1</v>
      </c>
      <c r="AG16" s="350"/>
      <c r="AH16" s="342">
        <f t="shared" si="3"/>
        <v>0</v>
      </c>
      <c r="AI16" s="344">
        <f t="shared" si="1"/>
        <v>16</v>
      </c>
    </row>
    <row r="17" spans="1:35" ht="12.75" customHeight="1">
      <c r="A17" s="345">
        <v>56</v>
      </c>
      <c r="B17" s="354" t="s">
        <v>20</v>
      </c>
      <c r="C17" s="355" t="s">
        <v>3</v>
      </c>
      <c r="D17" s="348">
        <v>24</v>
      </c>
      <c r="E17" s="349"/>
      <c r="F17" s="350">
        <v>16</v>
      </c>
      <c r="G17" s="350">
        <v>5</v>
      </c>
      <c r="H17" s="350"/>
      <c r="I17" s="351">
        <f t="shared" si="2"/>
        <v>3</v>
      </c>
      <c r="J17" s="348">
        <v>14</v>
      </c>
      <c r="K17" s="349">
        <v>7</v>
      </c>
      <c r="L17" s="350">
        <v>6</v>
      </c>
      <c r="M17" s="350"/>
      <c r="N17" s="351">
        <f>J17-K17-L17-M17</f>
        <v>1</v>
      </c>
      <c r="O17" s="348">
        <v>2</v>
      </c>
      <c r="P17" s="349"/>
      <c r="Q17" s="350">
        <v>1</v>
      </c>
      <c r="R17" s="350">
        <f>O17-P17-Q17</f>
        <v>1</v>
      </c>
      <c r="S17" s="352">
        <v>35</v>
      </c>
      <c r="T17" s="348">
        <v>21</v>
      </c>
      <c r="U17" s="349"/>
      <c r="V17" s="350">
        <v>13</v>
      </c>
      <c r="W17" s="350">
        <v>5</v>
      </c>
      <c r="X17" s="350"/>
      <c r="Y17" s="351">
        <f t="shared" si="0"/>
        <v>3</v>
      </c>
      <c r="Z17" s="348">
        <v>13</v>
      </c>
      <c r="AA17" s="349">
        <v>9</v>
      </c>
      <c r="AB17" s="350">
        <v>3</v>
      </c>
      <c r="AC17" s="350"/>
      <c r="AD17" s="351">
        <f t="shared" si="4"/>
        <v>1</v>
      </c>
      <c r="AE17" s="348">
        <v>1</v>
      </c>
      <c r="AF17" s="349"/>
      <c r="AG17" s="350">
        <v>1</v>
      </c>
      <c r="AH17" s="342">
        <f t="shared" si="3"/>
        <v>0</v>
      </c>
      <c r="AI17" s="344">
        <f t="shared" si="1"/>
        <v>31</v>
      </c>
    </row>
    <row r="18" spans="1:35" ht="12.75" customHeight="1">
      <c r="A18" s="345">
        <v>25</v>
      </c>
      <c r="B18" s="346" t="s">
        <v>22</v>
      </c>
      <c r="C18" s="347" t="s">
        <v>3</v>
      </c>
      <c r="D18" s="348">
        <v>40</v>
      </c>
      <c r="E18" s="349"/>
      <c r="F18" s="350">
        <v>36</v>
      </c>
      <c r="G18" s="350">
        <v>2</v>
      </c>
      <c r="H18" s="350"/>
      <c r="I18" s="351">
        <f t="shared" si="2"/>
        <v>2</v>
      </c>
      <c r="J18" s="348">
        <v>18</v>
      </c>
      <c r="K18" s="349">
        <v>17</v>
      </c>
      <c r="L18" s="350">
        <v>1</v>
      </c>
      <c r="M18" s="350"/>
      <c r="N18" s="351"/>
      <c r="O18" s="348">
        <v>2</v>
      </c>
      <c r="P18" s="349"/>
      <c r="Q18" s="350">
        <v>2</v>
      </c>
      <c r="R18" s="350"/>
      <c r="S18" s="352">
        <v>58</v>
      </c>
      <c r="T18" s="348">
        <v>38</v>
      </c>
      <c r="U18" s="349"/>
      <c r="V18" s="350">
        <v>36</v>
      </c>
      <c r="W18" s="350">
        <v>1</v>
      </c>
      <c r="X18" s="350"/>
      <c r="Y18" s="351">
        <f t="shared" si="0"/>
        <v>1</v>
      </c>
      <c r="Z18" s="348">
        <v>18</v>
      </c>
      <c r="AA18" s="349">
        <v>13</v>
      </c>
      <c r="AB18" s="350">
        <v>4</v>
      </c>
      <c r="AC18" s="350"/>
      <c r="AD18" s="351">
        <f t="shared" si="4"/>
        <v>1</v>
      </c>
      <c r="AE18" s="348">
        <v>2</v>
      </c>
      <c r="AF18" s="349"/>
      <c r="AG18" s="350">
        <v>1</v>
      </c>
      <c r="AH18" s="342">
        <f t="shared" si="3"/>
        <v>1</v>
      </c>
      <c r="AI18" s="344">
        <f t="shared" si="1"/>
        <v>55</v>
      </c>
    </row>
    <row r="19" spans="1:35" ht="12.75" customHeight="1">
      <c r="A19" s="345">
        <v>71</v>
      </c>
      <c r="B19" s="346" t="s">
        <v>23</v>
      </c>
      <c r="C19" s="347" t="s">
        <v>1</v>
      </c>
      <c r="D19" s="348">
        <v>24</v>
      </c>
      <c r="E19" s="349"/>
      <c r="F19" s="350">
        <v>21</v>
      </c>
      <c r="G19" s="350">
        <v>2</v>
      </c>
      <c r="H19" s="350"/>
      <c r="I19" s="351">
        <f t="shared" si="2"/>
        <v>1</v>
      </c>
      <c r="J19" s="348">
        <v>12</v>
      </c>
      <c r="K19" s="349">
        <v>7</v>
      </c>
      <c r="L19" s="350">
        <v>4</v>
      </c>
      <c r="M19" s="350"/>
      <c r="N19" s="351">
        <f>J19-K19-L19-M19</f>
        <v>1</v>
      </c>
      <c r="O19" s="348">
        <v>4</v>
      </c>
      <c r="P19" s="349">
        <v>2</v>
      </c>
      <c r="Q19" s="350">
        <v>2</v>
      </c>
      <c r="R19" s="350"/>
      <c r="S19" s="352">
        <v>38</v>
      </c>
      <c r="T19" s="348">
        <v>23</v>
      </c>
      <c r="U19" s="349"/>
      <c r="V19" s="350">
        <v>19</v>
      </c>
      <c r="W19" s="350">
        <v>2</v>
      </c>
      <c r="X19" s="350"/>
      <c r="Y19" s="351">
        <f t="shared" si="0"/>
        <v>2</v>
      </c>
      <c r="Z19" s="348">
        <v>11</v>
      </c>
      <c r="AA19" s="349">
        <v>6</v>
      </c>
      <c r="AB19" s="350">
        <v>4</v>
      </c>
      <c r="AC19" s="350"/>
      <c r="AD19" s="351">
        <f t="shared" si="4"/>
        <v>1</v>
      </c>
      <c r="AE19" s="348">
        <v>4</v>
      </c>
      <c r="AF19" s="349">
        <v>1</v>
      </c>
      <c r="AG19" s="350">
        <v>1</v>
      </c>
      <c r="AH19" s="342">
        <f t="shared" si="3"/>
        <v>2</v>
      </c>
      <c r="AI19" s="344">
        <f t="shared" si="1"/>
        <v>33</v>
      </c>
    </row>
    <row r="20" spans="1:35" ht="12.75" customHeight="1">
      <c r="A20" s="345">
        <v>21</v>
      </c>
      <c r="B20" s="346" t="s">
        <v>24</v>
      </c>
      <c r="C20" s="347" t="s">
        <v>2</v>
      </c>
      <c r="D20" s="348">
        <v>52</v>
      </c>
      <c r="E20" s="349"/>
      <c r="F20" s="350">
        <v>35</v>
      </c>
      <c r="G20" s="350">
        <v>12</v>
      </c>
      <c r="H20" s="350"/>
      <c r="I20" s="351">
        <f t="shared" si="2"/>
        <v>5</v>
      </c>
      <c r="J20" s="348">
        <v>23</v>
      </c>
      <c r="K20" s="349">
        <v>16</v>
      </c>
      <c r="L20" s="350">
        <v>7</v>
      </c>
      <c r="M20" s="350"/>
      <c r="N20" s="351"/>
      <c r="O20" s="348">
        <v>10</v>
      </c>
      <c r="P20" s="349">
        <v>7</v>
      </c>
      <c r="Q20" s="350">
        <v>2</v>
      </c>
      <c r="R20" s="350">
        <f>O20-P20-Q20</f>
        <v>1</v>
      </c>
      <c r="S20" s="352">
        <v>79</v>
      </c>
      <c r="T20" s="348">
        <v>47</v>
      </c>
      <c r="U20" s="349">
        <v>2</v>
      </c>
      <c r="V20" s="350">
        <v>33</v>
      </c>
      <c r="W20" s="350">
        <v>6</v>
      </c>
      <c r="X20" s="350">
        <v>1</v>
      </c>
      <c r="Y20" s="351">
        <f>T20-V20-W20-X20-U20</f>
        <v>5</v>
      </c>
      <c r="Z20" s="348">
        <v>23</v>
      </c>
      <c r="AA20" s="349">
        <v>13</v>
      </c>
      <c r="AB20" s="350">
        <v>10</v>
      </c>
      <c r="AC20" s="350"/>
      <c r="AD20" s="351">
        <f t="shared" si="4"/>
        <v>0</v>
      </c>
      <c r="AE20" s="348">
        <v>9</v>
      </c>
      <c r="AF20" s="349">
        <v>5</v>
      </c>
      <c r="AG20" s="350">
        <v>3</v>
      </c>
      <c r="AH20" s="342">
        <f t="shared" si="3"/>
        <v>1</v>
      </c>
      <c r="AI20" s="344">
        <f t="shared" si="1"/>
        <v>71</v>
      </c>
    </row>
    <row r="21" spans="1:35" ht="12.75" customHeight="1">
      <c r="A21" s="337">
        <v>16</v>
      </c>
      <c r="B21" s="356" t="s">
        <v>26</v>
      </c>
      <c r="C21" s="339" t="s">
        <v>1</v>
      </c>
      <c r="D21" s="340">
        <v>30</v>
      </c>
      <c r="E21" s="341"/>
      <c r="F21" s="342">
        <v>15</v>
      </c>
      <c r="G21" s="342">
        <v>9</v>
      </c>
      <c r="H21" s="342"/>
      <c r="I21" s="351">
        <f t="shared" si="2"/>
        <v>6</v>
      </c>
      <c r="J21" s="340">
        <v>9</v>
      </c>
      <c r="K21" s="341">
        <v>3</v>
      </c>
      <c r="L21" s="342">
        <v>5</v>
      </c>
      <c r="M21" s="342"/>
      <c r="N21" s="351">
        <f>J21-K21-L21-M21</f>
        <v>1</v>
      </c>
      <c r="O21" s="340">
        <v>1</v>
      </c>
      <c r="P21" s="341"/>
      <c r="Q21" s="342"/>
      <c r="R21" s="350">
        <f>O21-P21-Q21</f>
        <v>1</v>
      </c>
      <c r="S21" s="352">
        <v>32</v>
      </c>
      <c r="T21" s="340">
        <v>24</v>
      </c>
      <c r="U21" s="341"/>
      <c r="V21" s="342">
        <v>8</v>
      </c>
      <c r="W21" s="342">
        <v>13</v>
      </c>
      <c r="X21" s="342"/>
      <c r="Y21" s="351">
        <f aca="true" t="shared" si="5" ref="Y21:Y45">T21-V21-W21-X21</f>
        <v>3</v>
      </c>
      <c r="Z21" s="340">
        <v>8</v>
      </c>
      <c r="AA21" s="341">
        <v>3</v>
      </c>
      <c r="AB21" s="342">
        <v>4</v>
      </c>
      <c r="AC21" s="342"/>
      <c r="AD21" s="351">
        <f t="shared" si="4"/>
        <v>1</v>
      </c>
      <c r="AE21" s="340"/>
      <c r="AF21" s="341"/>
      <c r="AG21" s="342"/>
      <c r="AH21" s="342"/>
      <c r="AI21" s="344">
        <f t="shared" si="1"/>
        <v>28</v>
      </c>
    </row>
    <row r="22" spans="1:35" ht="12.75" customHeight="1">
      <c r="A22" s="345">
        <v>9</v>
      </c>
      <c r="B22" s="346" t="s">
        <v>25</v>
      </c>
      <c r="C22" s="347" t="s">
        <v>2</v>
      </c>
      <c r="D22" s="348">
        <v>50</v>
      </c>
      <c r="E22" s="349"/>
      <c r="F22" s="350">
        <v>26</v>
      </c>
      <c r="G22" s="350">
        <v>18</v>
      </c>
      <c r="H22" s="350"/>
      <c r="I22" s="351">
        <f t="shared" si="2"/>
        <v>6</v>
      </c>
      <c r="J22" s="348">
        <v>30</v>
      </c>
      <c r="K22" s="349">
        <v>12</v>
      </c>
      <c r="L22" s="350">
        <v>15</v>
      </c>
      <c r="M22" s="350"/>
      <c r="N22" s="351">
        <f>J22-K22-L22-M22</f>
        <v>3</v>
      </c>
      <c r="O22" s="348">
        <v>4</v>
      </c>
      <c r="P22" s="349">
        <v>1</v>
      </c>
      <c r="Q22" s="350">
        <v>2</v>
      </c>
      <c r="R22" s="350">
        <f>O22-P22-Q22</f>
        <v>1</v>
      </c>
      <c r="S22" s="352">
        <v>74</v>
      </c>
      <c r="T22" s="348">
        <v>44</v>
      </c>
      <c r="U22" s="349"/>
      <c r="V22" s="350">
        <v>19</v>
      </c>
      <c r="W22" s="350">
        <v>15</v>
      </c>
      <c r="X22" s="350"/>
      <c r="Y22" s="351">
        <f t="shared" si="5"/>
        <v>10</v>
      </c>
      <c r="Z22" s="348">
        <v>27</v>
      </c>
      <c r="AA22" s="349">
        <v>9</v>
      </c>
      <c r="AB22" s="350">
        <v>12</v>
      </c>
      <c r="AC22" s="350"/>
      <c r="AD22" s="351">
        <f t="shared" si="4"/>
        <v>6</v>
      </c>
      <c r="AE22" s="348">
        <v>3</v>
      </c>
      <c r="AF22" s="349">
        <v>1</v>
      </c>
      <c r="AG22" s="350">
        <v>1</v>
      </c>
      <c r="AH22" s="342">
        <f t="shared" si="3"/>
        <v>1</v>
      </c>
      <c r="AI22" s="344">
        <f t="shared" si="1"/>
        <v>57</v>
      </c>
    </row>
    <row r="23" spans="1:35" ht="12.75" customHeight="1">
      <c r="A23" s="345">
        <v>68</v>
      </c>
      <c r="B23" s="346" t="s">
        <v>27</v>
      </c>
      <c r="C23" s="347" t="s">
        <v>1</v>
      </c>
      <c r="D23" s="348">
        <v>26</v>
      </c>
      <c r="E23" s="349"/>
      <c r="F23" s="350">
        <v>22</v>
      </c>
      <c r="G23" s="350"/>
      <c r="H23" s="350"/>
      <c r="I23" s="351">
        <f t="shared" si="2"/>
        <v>4</v>
      </c>
      <c r="J23" s="348">
        <v>16</v>
      </c>
      <c r="K23" s="349">
        <v>14</v>
      </c>
      <c r="L23" s="350"/>
      <c r="M23" s="350"/>
      <c r="N23" s="351">
        <f>J23-K23-L23-M23</f>
        <v>2</v>
      </c>
      <c r="O23" s="348">
        <v>3</v>
      </c>
      <c r="P23" s="349">
        <v>3</v>
      </c>
      <c r="Q23" s="350"/>
      <c r="R23" s="350"/>
      <c r="S23" s="352">
        <v>39</v>
      </c>
      <c r="T23" s="348">
        <v>22</v>
      </c>
      <c r="U23" s="349"/>
      <c r="V23" s="350">
        <v>12</v>
      </c>
      <c r="W23" s="350">
        <v>5</v>
      </c>
      <c r="X23" s="350">
        <v>1</v>
      </c>
      <c r="Y23" s="351">
        <f t="shared" si="5"/>
        <v>4</v>
      </c>
      <c r="Z23" s="348">
        <v>14</v>
      </c>
      <c r="AA23" s="349">
        <v>7</v>
      </c>
      <c r="AB23" s="350">
        <v>2</v>
      </c>
      <c r="AC23" s="350"/>
      <c r="AD23" s="351">
        <f t="shared" si="4"/>
        <v>5</v>
      </c>
      <c r="AE23" s="348">
        <v>3</v>
      </c>
      <c r="AF23" s="349"/>
      <c r="AG23" s="350">
        <v>2</v>
      </c>
      <c r="AH23" s="342">
        <f t="shared" si="3"/>
        <v>1</v>
      </c>
      <c r="AI23" s="344">
        <f t="shared" si="1"/>
        <v>29</v>
      </c>
    </row>
    <row r="24" spans="1:35" ht="12.75" customHeight="1">
      <c r="A24" s="345">
        <v>28</v>
      </c>
      <c r="B24" s="346" t="s">
        <v>28</v>
      </c>
      <c r="C24" s="347" t="s">
        <v>2</v>
      </c>
      <c r="D24" s="348">
        <v>30</v>
      </c>
      <c r="E24" s="349"/>
      <c r="F24" s="350">
        <v>20</v>
      </c>
      <c r="G24" s="350">
        <v>4</v>
      </c>
      <c r="H24" s="350"/>
      <c r="I24" s="351">
        <f t="shared" si="2"/>
        <v>6</v>
      </c>
      <c r="J24" s="348">
        <v>14</v>
      </c>
      <c r="K24" s="349">
        <v>13</v>
      </c>
      <c r="L24" s="350"/>
      <c r="M24" s="350"/>
      <c r="N24" s="351">
        <f>J24-K24-L24-M24</f>
        <v>1</v>
      </c>
      <c r="O24" s="348">
        <v>6</v>
      </c>
      <c r="P24" s="349">
        <v>6</v>
      </c>
      <c r="Q24" s="350"/>
      <c r="R24" s="350"/>
      <c r="S24" s="352">
        <v>43</v>
      </c>
      <c r="T24" s="348">
        <v>24</v>
      </c>
      <c r="U24" s="349"/>
      <c r="V24" s="350">
        <v>11</v>
      </c>
      <c r="W24" s="350">
        <v>7</v>
      </c>
      <c r="X24" s="350">
        <v>1</v>
      </c>
      <c r="Y24" s="351">
        <f t="shared" si="5"/>
        <v>5</v>
      </c>
      <c r="Z24" s="348">
        <v>13</v>
      </c>
      <c r="AA24" s="349">
        <v>8</v>
      </c>
      <c r="AB24" s="350">
        <v>4</v>
      </c>
      <c r="AC24" s="350"/>
      <c r="AD24" s="351">
        <f t="shared" si="4"/>
        <v>1</v>
      </c>
      <c r="AE24" s="348">
        <v>6</v>
      </c>
      <c r="AF24" s="349">
        <v>2</v>
      </c>
      <c r="AG24" s="350">
        <v>4</v>
      </c>
      <c r="AH24" s="342">
        <f t="shared" si="3"/>
        <v>0</v>
      </c>
      <c r="AI24" s="344">
        <f t="shared" si="1"/>
        <v>37</v>
      </c>
    </row>
    <row r="25" spans="1:35" ht="12.75" customHeight="1">
      <c r="A25" s="345">
        <v>54</v>
      </c>
      <c r="B25" s="346" t="s">
        <v>29</v>
      </c>
      <c r="C25" s="347" t="s">
        <v>1</v>
      </c>
      <c r="D25" s="348">
        <v>14</v>
      </c>
      <c r="E25" s="349"/>
      <c r="F25" s="350">
        <v>14</v>
      </c>
      <c r="G25" s="350"/>
      <c r="H25" s="350"/>
      <c r="I25" s="351"/>
      <c r="J25" s="348">
        <v>5</v>
      </c>
      <c r="K25" s="349">
        <v>4</v>
      </c>
      <c r="L25" s="350">
        <v>1</v>
      </c>
      <c r="M25" s="350"/>
      <c r="N25" s="351"/>
      <c r="O25" s="348">
        <v>1</v>
      </c>
      <c r="P25" s="349">
        <v>1</v>
      </c>
      <c r="Q25" s="350"/>
      <c r="R25" s="350"/>
      <c r="S25" s="352">
        <v>20</v>
      </c>
      <c r="T25" s="348">
        <v>14</v>
      </c>
      <c r="U25" s="349"/>
      <c r="V25" s="350">
        <v>13</v>
      </c>
      <c r="W25" s="350"/>
      <c r="X25" s="350"/>
      <c r="Y25" s="351">
        <f t="shared" si="5"/>
        <v>1</v>
      </c>
      <c r="Z25" s="348">
        <v>5</v>
      </c>
      <c r="AA25" s="349">
        <v>4</v>
      </c>
      <c r="AB25" s="350"/>
      <c r="AC25" s="350"/>
      <c r="AD25" s="351">
        <f t="shared" si="4"/>
        <v>1</v>
      </c>
      <c r="AE25" s="348">
        <v>1</v>
      </c>
      <c r="AF25" s="349">
        <v>1</v>
      </c>
      <c r="AG25" s="350"/>
      <c r="AH25" s="342">
        <f t="shared" si="3"/>
        <v>0</v>
      </c>
      <c r="AI25" s="344">
        <f t="shared" si="1"/>
        <v>18</v>
      </c>
    </row>
    <row r="26" spans="1:35" ht="12.75" customHeight="1">
      <c r="A26" s="345">
        <v>65</v>
      </c>
      <c r="B26" s="346" t="s">
        <v>30</v>
      </c>
      <c r="C26" s="347" t="s">
        <v>2</v>
      </c>
      <c r="D26" s="348">
        <v>12</v>
      </c>
      <c r="E26" s="349"/>
      <c r="F26" s="350">
        <v>10</v>
      </c>
      <c r="G26" s="350">
        <v>2</v>
      </c>
      <c r="H26" s="350"/>
      <c r="I26" s="351"/>
      <c r="J26" s="348">
        <v>5</v>
      </c>
      <c r="K26" s="349">
        <v>4</v>
      </c>
      <c r="L26" s="350"/>
      <c r="M26" s="350"/>
      <c r="N26" s="351">
        <f>J26-K26-L26-M26</f>
        <v>1</v>
      </c>
      <c r="O26" s="348">
        <v>3</v>
      </c>
      <c r="P26" s="349">
        <v>3</v>
      </c>
      <c r="Q26" s="350"/>
      <c r="R26" s="350"/>
      <c r="S26" s="352">
        <v>19</v>
      </c>
      <c r="T26" s="348">
        <v>12</v>
      </c>
      <c r="U26" s="349"/>
      <c r="V26" s="350">
        <v>10</v>
      </c>
      <c r="W26" s="350"/>
      <c r="X26" s="350"/>
      <c r="Y26" s="351">
        <f t="shared" si="5"/>
        <v>2</v>
      </c>
      <c r="Z26" s="348">
        <v>4</v>
      </c>
      <c r="AA26" s="349">
        <v>3</v>
      </c>
      <c r="AB26" s="350">
        <v>1</v>
      </c>
      <c r="AC26" s="350"/>
      <c r="AD26" s="351">
        <f t="shared" si="4"/>
        <v>0</v>
      </c>
      <c r="AE26" s="348">
        <v>3</v>
      </c>
      <c r="AF26" s="349">
        <v>2</v>
      </c>
      <c r="AG26" s="350">
        <v>1</v>
      </c>
      <c r="AH26" s="342">
        <f t="shared" si="3"/>
        <v>0</v>
      </c>
      <c r="AI26" s="344">
        <f t="shared" si="1"/>
        <v>17</v>
      </c>
    </row>
    <row r="27" spans="1:35" ht="12.75" customHeight="1">
      <c r="A27" s="345">
        <v>55</v>
      </c>
      <c r="B27" s="346" t="s">
        <v>31</v>
      </c>
      <c r="C27" s="347" t="s">
        <v>1</v>
      </c>
      <c r="D27" s="348">
        <v>14</v>
      </c>
      <c r="E27" s="349"/>
      <c r="F27" s="350">
        <v>14</v>
      </c>
      <c r="G27" s="350"/>
      <c r="H27" s="350"/>
      <c r="I27" s="351"/>
      <c r="J27" s="348">
        <v>5</v>
      </c>
      <c r="K27" s="349">
        <v>5</v>
      </c>
      <c r="L27" s="350"/>
      <c r="M27" s="350"/>
      <c r="N27" s="351"/>
      <c r="O27" s="348">
        <v>1</v>
      </c>
      <c r="P27" s="349"/>
      <c r="Q27" s="350">
        <v>1</v>
      </c>
      <c r="R27" s="350"/>
      <c r="S27" s="352">
        <v>20</v>
      </c>
      <c r="T27" s="348">
        <v>14</v>
      </c>
      <c r="U27" s="349"/>
      <c r="V27" s="350">
        <v>14</v>
      </c>
      <c r="W27" s="350"/>
      <c r="X27" s="350"/>
      <c r="Y27" s="351">
        <f t="shared" si="5"/>
        <v>0</v>
      </c>
      <c r="Z27" s="348">
        <v>5</v>
      </c>
      <c r="AA27" s="349">
        <v>5</v>
      </c>
      <c r="AB27" s="350"/>
      <c r="AC27" s="350"/>
      <c r="AD27" s="351">
        <f t="shared" si="4"/>
        <v>0</v>
      </c>
      <c r="AE27" s="348">
        <v>1</v>
      </c>
      <c r="AF27" s="349"/>
      <c r="AG27" s="350">
        <v>1</v>
      </c>
      <c r="AH27" s="342">
        <f t="shared" si="3"/>
        <v>0</v>
      </c>
      <c r="AI27" s="344">
        <f t="shared" si="1"/>
        <v>20</v>
      </c>
    </row>
    <row r="28" spans="1:35" ht="12.75" customHeight="1">
      <c r="A28" s="345">
        <v>66</v>
      </c>
      <c r="B28" s="346" t="s">
        <v>32</v>
      </c>
      <c r="C28" s="347" t="s">
        <v>2</v>
      </c>
      <c r="D28" s="348">
        <v>12</v>
      </c>
      <c r="E28" s="349"/>
      <c r="F28" s="350">
        <v>12</v>
      </c>
      <c r="G28" s="350"/>
      <c r="H28" s="350"/>
      <c r="I28" s="351"/>
      <c r="J28" s="348">
        <v>7</v>
      </c>
      <c r="K28" s="349">
        <v>6</v>
      </c>
      <c r="L28" s="350">
        <v>1</v>
      </c>
      <c r="M28" s="350"/>
      <c r="N28" s="351"/>
      <c r="O28" s="348">
        <v>1</v>
      </c>
      <c r="P28" s="349"/>
      <c r="Q28" s="350">
        <v>1</v>
      </c>
      <c r="R28" s="350"/>
      <c r="S28" s="352">
        <v>20</v>
      </c>
      <c r="T28" s="348">
        <v>12</v>
      </c>
      <c r="U28" s="349"/>
      <c r="V28" s="350">
        <v>11</v>
      </c>
      <c r="W28" s="350"/>
      <c r="X28" s="350"/>
      <c r="Y28" s="351">
        <f t="shared" si="5"/>
        <v>1</v>
      </c>
      <c r="Z28" s="348">
        <v>7</v>
      </c>
      <c r="AA28" s="349">
        <v>7</v>
      </c>
      <c r="AB28" s="350"/>
      <c r="AC28" s="350"/>
      <c r="AD28" s="351">
        <f t="shared" si="4"/>
        <v>0</v>
      </c>
      <c r="AE28" s="348">
        <v>1</v>
      </c>
      <c r="AF28" s="349">
        <v>1</v>
      </c>
      <c r="AG28" s="350"/>
      <c r="AH28" s="342">
        <f t="shared" si="3"/>
        <v>0</v>
      </c>
      <c r="AI28" s="344">
        <f t="shared" si="1"/>
        <v>19</v>
      </c>
    </row>
    <row r="29" spans="1:35" ht="12.75" customHeight="1">
      <c r="A29" s="345">
        <v>89</v>
      </c>
      <c r="B29" s="346" t="s">
        <v>82</v>
      </c>
      <c r="C29" s="347" t="s">
        <v>1</v>
      </c>
      <c r="D29" s="348">
        <v>21</v>
      </c>
      <c r="E29" s="349"/>
      <c r="F29" s="350">
        <v>21</v>
      </c>
      <c r="G29" s="350"/>
      <c r="H29" s="350"/>
      <c r="I29" s="351"/>
      <c r="J29" s="348">
        <v>7</v>
      </c>
      <c r="K29" s="349">
        <v>5</v>
      </c>
      <c r="L29" s="350">
        <v>1</v>
      </c>
      <c r="M29" s="350"/>
      <c r="N29" s="351">
        <f>J29-K29-L29-M29</f>
        <v>1</v>
      </c>
      <c r="O29" s="348">
        <v>2</v>
      </c>
      <c r="P29" s="349">
        <v>1</v>
      </c>
      <c r="Q29" s="350">
        <v>1</v>
      </c>
      <c r="R29" s="350"/>
      <c r="S29" s="352">
        <v>29</v>
      </c>
      <c r="T29" s="348">
        <v>21</v>
      </c>
      <c r="U29" s="349"/>
      <c r="V29" s="350">
        <v>14</v>
      </c>
      <c r="W29" s="350">
        <v>5</v>
      </c>
      <c r="X29" s="350">
        <v>1</v>
      </c>
      <c r="Y29" s="351">
        <f t="shared" si="5"/>
        <v>1</v>
      </c>
      <c r="Z29" s="348">
        <v>6</v>
      </c>
      <c r="AA29" s="349">
        <v>4</v>
      </c>
      <c r="AB29" s="350">
        <v>2</v>
      </c>
      <c r="AC29" s="350"/>
      <c r="AD29" s="351">
        <f>Z29-AA29-AB29-AC29</f>
        <v>0</v>
      </c>
      <c r="AE29" s="348">
        <v>2</v>
      </c>
      <c r="AF29" s="349"/>
      <c r="AG29" s="350">
        <v>2</v>
      </c>
      <c r="AH29" s="342">
        <f t="shared" si="3"/>
        <v>0</v>
      </c>
      <c r="AI29" s="344">
        <f t="shared" si="1"/>
        <v>28</v>
      </c>
    </row>
    <row r="30" spans="1:35" ht="12.75" customHeight="1">
      <c r="A30" s="345">
        <v>88</v>
      </c>
      <c r="B30" s="346" t="s">
        <v>83</v>
      </c>
      <c r="C30" s="347" t="s">
        <v>1</v>
      </c>
      <c r="D30" s="348">
        <v>12</v>
      </c>
      <c r="E30" s="349"/>
      <c r="F30" s="350">
        <v>12</v>
      </c>
      <c r="G30" s="350"/>
      <c r="H30" s="350"/>
      <c r="I30" s="351"/>
      <c r="J30" s="348">
        <v>6</v>
      </c>
      <c r="K30" s="349">
        <v>5</v>
      </c>
      <c r="L30" s="350">
        <v>1</v>
      </c>
      <c r="M30" s="350"/>
      <c r="N30" s="351"/>
      <c r="O30" s="348">
        <v>2</v>
      </c>
      <c r="P30" s="349">
        <v>2</v>
      </c>
      <c r="Q30" s="350"/>
      <c r="R30" s="350"/>
      <c r="S30" s="352">
        <v>20</v>
      </c>
      <c r="T30" s="348">
        <v>12</v>
      </c>
      <c r="U30" s="349"/>
      <c r="V30" s="350">
        <v>12</v>
      </c>
      <c r="W30" s="350"/>
      <c r="X30" s="350"/>
      <c r="Y30" s="351">
        <f t="shared" si="5"/>
        <v>0</v>
      </c>
      <c r="Z30" s="348">
        <v>6</v>
      </c>
      <c r="AA30" s="349">
        <v>5</v>
      </c>
      <c r="AB30" s="350"/>
      <c r="AC30" s="350"/>
      <c r="AD30" s="351">
        <f t="shared" si="4"/>
        <v>1</v>
      </c>
      <c r="AE30" s="348">
        <v>2</v>
      </c>
      <c r="AF30" s="349">
        <v>2</v>
      </c>
      <c r="AG30" s="350"/>
      <c r="AH30" s="342">
        <f t="shared" si="3"/>
        <v>0</v>
      </c>
      <c r="AI30" s="344">
        <f t="shared" si="1"/>
        <v>19</v>
      </c>
    </row>
    <row r="31" spans="1:35" ht="12.75" customHeight="1">
      <c r="A31" s="345">
        <v>15</v>
      </c>
      <c r="B31" s="346" t="s">
        <v>34</v>
      </c>
      <c r="C31" s="347" t="s">
        <v>1</v>
      </c>
      <c r="D31" s="348">
        <v>97</v>
      </c>
      <c r="E31" s="349"/>
      <c r="F31" s="350">
        <v>92</v>
      </c>
      <c r="G31" s="350">
        <v>1</v>
      </c>
      <c r="H31" s="350"/>
      <c r="I31" s="351">
        <f t="shared" si="2"/>
        <v>4</v>
      </c>
      <c r="J31" s="348">
        <v>19</v>
      </c>
      <c r="K31" s="349">
        <v>18</v>
      </c>
      <c r="L31" s="350"/>
      <c r="M31" s="350"/>
      <c r="N31" s="351">
        <f>J31-K31-L31-M31</f>
        <v>1</v>
      </c>
      <c r="O31" s="348">
        <v>4</v>
      </c>
      <c r="P31" s="349">
        <v>4</v>
      </c>
      <c r="Q31" s="350"/>
      <c r="R31" s="350"/>
      <c r="S31" s="352">
        <v>115</v>
      </c>
      <c r="T31" s="348">
        <v>93</v>
      </c>
      <c r="U31" s="349"/>
      <c r="V31" s="350">
        <v>88</v>
      </c>
      <c r="W31" s="350">
        <v>2</v>
      </c>
      <c r="X31" s="350">
        <v>1</v>
      </c>
      <c r="Y31" s="351">
        <f t="shared" si="5"/>
        <v>2</v>
      </c>
      <c r="Z31" s="348">
        <v>18</v>
      </c>
      <c r="AA31" s="349">
        <v>18</v>
      </c>
      <c r="AB31" s="350"/>
      <c r="AC31" s="350"/>
      <c r="AD31" s="351">
        <f t="shared" si="4"/>
        <v>0</v>
      </c>
      <c r="AE31" s="348">
        <v>4</v>
      </c>
      <c r="AF31" s="349">
        <v>4</v>
      </c>
      <c r="AG31" s="350"/>
      <c r="AH31" s="342">
        <f t="shared" si="3"/>
        <v>0</v>
      </c>
      <c r="AI31" s="344">
        <f t="shared" si="1"/>
        <v>113</v>
      </c>
    </row>
    <row r="32" spans="1:35" ht="12.75" customHeight="1">
      <c r="A32" s="345">
        <v>8</v>
      </c>
      <c r="B32" s="346" t="s">
        <v>33</v>
      </c>
      <c r="C32" s="347" t="s">
        <v>2</v>
      </c>
      <c r="D32" s="348">
        <v>72</v>
      </c>
      <c r="E32" s="349"/>
      <c r="F32" s="350">
        <v>71</v>
      </c>
      <c r="G32" s="350">
        <v>1</v>
      </c>
      <c r="H32" s="350"/>
      <c r="I32" s="351"/>
      <c r="J32" s="348">
        <v>39</v>
      </c>
      <c r="K32" s="349">
        <v>34</v>
      </c>
      <c r="L32" s="350">
        <v>4</v>
      </c>
      <c r="M32" s="350"/>
      <c r="N32" s="351">
        <f>J32-K32-L32-M32</f>
        <v>1</v>
      </c>
      <c r="O32" s="348">
        <v>9</v>
      </c>
      <c r="P32" s="349">
        <v>7</v>
      </c>
      <c r="Q32" s="350">
        <v>2</v>
      </c>
      <c r="R32" s="350"/>
      <c r="S32" s="352">
        <v>119</v>
      </c>
      <c r="T32" s="348">
        <v>72</v>
      </c>
      <c r="U32" s="349"/>
      <c r="V32" s="350">
        <v>68</v>
      </c>
      <c r="W32" s="350">
        <v>2</v>
      </c>
      <c r="X32" s="350">
        <v>1</v>
      </c>
      <c r="Y32" s="351">
        <f t="shared" si="5"/>
        <v>1</v>
      </c>
      <c r="Z32" s="348">
        <v>38</v>
      </c>
      <c r="AA32" s="349">
        <v>33</v>
      </c>
      <c r="AB32" s="350">
        <v>2</v>
      </c>
      <c r="AC32" s="350">
        <v>1</v>
      </c>
      <c r="AD32" s="351">
        <f t="shared" si="4"/>
        <v>2</v>
      </c>
      <c r="AE32" s="348">
        <v>9</v>
      </c>
      <c r="AF32" s="349">
        <v>5</v>
      </c>
      <c r="AG32" s="350">
        <v>4</v>
      </c>
      <c r="AH32" s="342">
        <f t="shared" si="3"/>
        <v>0</v>
      </c>
      <c r="AI32" s="344">
        <f t="shared" si="1"/>
        <v>116</v>
      </c>
    </row>
    <row r="33" spans="1:35" ht="12.75" customHeight="1">
      <c r="A33" s="345">
        <v>43</v>
      </c>
      <c r="B33" s="346" t="s">
        <v>36</v>
      </c>
      <c r="C33" s="347" t="s">
        <v>1</v>
      </c>
      <c r="D33" s="348">
        <v>12</v>
      </c>
      <c r="E33" s="349"/>
      <c r="F33" s="350">
        <v>12</v>
      </c>
      <c r="G33" s="350"/>
      <c r="H33" s="350"/>
      <c r="I33" s="351"/>
      <c r="J33" s="348">
        <v>8</v>
      </c>
      <c r="K33" s="349">
        <v>7</v>
      </c>
      <c r="L33" s="350"/>
      <c r="M33" s="350"/>
      <c r="N33" s="351">
        <f>J33-K33-L33-M33</f>
        <v>1</v>
      </c>
      <c r="O33" s="348"/>
      <c r="P33" s="349"/>
      <c r="Q33" s="350"/>
      <c r="R33" s="350"/>
      <c r="S33" s="352">
        <v>19</v>
      </c>
      <c r="T33" s="348">
        <v>12</v>
      </c>
      <c r="U33" s="349"/>
      <c r="V33" s="350">
        <v>10</v>
      </c>
      <c r="W33" s="350">
        <v>2</v>
      </c>
      <c r="X33" s="350"/>
      <c r="Y33" s="351">
        <f t="shared" si="5"/>
        <v>0</v>
      </c>
      <c r="Z33" s="348">
        <v>7</v>
      </c>
      <c r="AA33" s="349">
        <v>6</v>
      </c>
      <c r="AB33" s="350">
        <v>1</v>
      </c>
      <c r="AC33" s="350"/>
      <c r="AD33" s="351">
        <f t="shared" si="4"/>
        <v>0</v>
      </c>
      <c r="AE33" s="348"/>
      <c r="AF33" s="349"/>
      <c r="AG33" s="350"/>
      <c r="AH33" s="342"/>
      <c r="AI33" s="344">
        <f t="shared" si="1"/>
        <v>19</v>
      </c>
    </row>
    <row r="34" spans="1:35" ht="12.75" customHeight="1">
      <c r="A34" s="345">
        <v>73</v>
      </c>
      <c r="B34" s="346" t="s">
        <v>35</v>
      </c>
      <c r="C34" s="347" t="s">
        <v>2</v>
      </c>
      <c r="D34" s="348">
        <v>12</v>
      </c>
      <c r="E34" s="349"/>
      <c r="F34" s="350">
        <v>11</v>
      </c>
      <c r="G34" s="350"/>
      <c r="H34" s="350"/>
      <c r="I34" s="351">
        <f t="shared" si="2"/>
        <v>1</v>
      </c>
      <c r="J34" s="348">
        <v>6</v>
      </c>
      <c r="K34" s="349">
        <v>6</v>
      </c>
      <c r="L34" s="350"/>
      <c r="M34" s="350"/>
      <c r="N34" s="351"/>
      <c r="O34" s="348">
        <v>2</v>
      </c>
      <c r="P34" s="349">
        <v>2</v>
      </c>
      <c r="Q34" s="350"/>
      <c r="R34" s="350"/>
      <c r="S34" s="352">
        <v>19</v>
      </c>
      <c r="T34" s="348">
        <v>11</v>
      </c>
      <c r="U34" s="349"/>
      <c r="V34" s="350">
        <v>9</v>
      </c>
      <c r="W34" s="350"/>
      <c r="X34" s="350">
        <v>1</v>
      </c>
      <c r="Y34" s="351">
        <f t="shared" si="5"/>
        <v>1</v>
      </c>
      <c r="Z34" s="348">
        <v>6</v>
      </c>
      <c r="AA34" s="349">
        <v>6</v>
      </c>
      <c r="AB34" s="350"/>
      <c r="AC34" s="350"/>
      <c r="AD34" s="351">
        <f t="shared" si="4"/>
        <v>0</v>
      </c>
      <c r="AE34" s="348">
        <v>2</v>
      </c>
      <c r="AF34" s="349">
        <v>2</v>
      </c>
      <c r="AG34" s="350"/>
      <c r="AH34" s="342">
        <f t="shared" si="3"/>
        <v>0</v>
      </c>
      <c r="AI34" s="344">
        <f t="shared" si="1"/>
        <v>18</v>
      </c>
    </row>
    <row r="35" spans="1:35" ht="12.75" customHeight="1">
      <c r="A35" s="345">
        <v>86</v>
      </c>
      <c r="B35" s="346" t="s">
        <v>84</v>
      </c>
      <c r="C35" s="347" t="s">
        <v>1</v>
      </c>
      <c r="D35" s="348">
        <v>37</v>
      </c>
      <c r="E35" s="349"/>
      <c r="F35" s="350">
        <v>25</v>
      </c>
      <c r="G35" s="350">
        <v>9</v>
      </c>
      <c r="H35" s="350"/>
      <c r="I35" s="351">
        <f t="shared" si="2"/>
        <v>3</v>
      </c>
      <c r="J35" s="348">
        <v>22</v>
      </c>
      <c r="K35" s="349">
        <v>15</v>
      </c>
      <c r="L35" s="350">
        <v>4</v>
      </c>
      <c r="M35" s="350"/>
      <c r="N35" s="351">
        <f>J35-K35-L35-M35</f>
        <v>3</v>
      </c>
      <c r="O35" s="348">
        <v>1</v>
      </c>
      <c r="P35" s="349">
        <v>1</v>
      </c>
      <c r="Q35" s="350"/>
      <c r="R35" s="350"/>
      <c r="S35" s="352">
        <v>54</v>
      </c>
      <c r="T35" s="348">
        <v>34</v>
      </c>
      <c r="U35" s="349"/>
      <c r="V35" s="350">
        <v>20</v>
      </c>
      <c r="W35" s="350">
        <v>13</v>
      </c>
      <c r="X35" s="350">
        <v>1</v>
      </c>
      <c r="Y35" s="351">
        <f t="shared" si="5"/>
        <v>0</v>
      </c>
      <c r="Z35" s="348">
        <v>19</v>
      </c>
      <c r="AA35" s="349">
        <v>8</v>
      </c>
      <c r="AB35" s="350">
        <v>9</v>
      </c>
      <c r="AC35" s="350"/>
      <c r="AD35" s="351">
        <f t="shared" si="4"/>
        <v>2</v>
      </c>
      <c r="AE35" s="348">
        <v>1</v>
      </c>
      <c r="AF35" s="349"/>
      <c r="AG35" s="350">
        <v>1</v>
      </c>
      <c r="AH35" s="342">
        <f t="shared" si="3"/>
        <v>0</v>
      </c>
      <c r="AI35" s="344">
        <f t="shared" si="1"/>
        <v>52</v>
      </c>
    </row>
    <row r="36" spans="1:35" ht="12.75" customHeight="1">
      <c r="A36" s="345">
        <v>87</v>
      </c>
      <c r="B36" s="346" t="s">
        <v>85</v>
      </c>
      <c r="C36" s="347" t="s">
        <v>2</v>
      </c>
      <c r="D36" s="348">
        <v>36</v>
      </c>
      <c r="E36" s="349"/>
      <c r="F36" s="350">
        <v>25</v>
      </c>
      <c r="G36" s="350">
        <v>9</v>
      </c>
      <c r="H36" s="350"/>
      <c r="I36" s="351">
        <f t="shared" si="2"/>
        <v>2</v>
      </c>
      <c r="J36" s="348">
        <v>19</v>
      </c>
      <c r="K36" s="349">
        <v>14</v>
      </c>
      <c r="L36" s="350">
        <v>3</v>
      </c>
      <c r="M36" s="350"/>
      <c r="N36" s="351">
        <f>J36-K36-L36-M36</f>
        <v>2</v>
      </c>
      <c r="O36" s="348">
        <v>5</v>
      </c>
      <c r="P36" s="349">
        <v>3</v>
      </c>
      <c r="Q36" s="350">
        <v>2</v>
      </c>
      <c r="R36" s="350"/>
      <c r="S36" s="352">
        <v>56</v>
      </c>
      <c r="T36" s="348">
        <v>34</v>
      </c>
      <c r="U36" s="349"/>
      <c r="V36" s="350">
        <v>16</v>
      </c>
      <c r="W36" s="350">
        <v>12</v>
      </c>
      <c r="X36" s="350">
        <v>1</v>
      </c>
      <c r="Y36" s="351">
        <f t="shared" si="5"/>
        <v>5</v>
      </c>
      <c r="Z36" s="348">
        <v>17</v>
      </c>
      <c r="AA36" s="349">
        <v>8</v>
      </c>
      <c r="AB36" s="350">
        <v>7</v>
      </c>
      <c r="AC36" s="350"/>
      <c r="AD36" s="351">
        <f t="shared" si="4"/>
        <v>2</v>
      </c>
      <c r="AE36" s="348">
        <v>5</v>
      </c>
      <c r="AF36" s="349">
        <v>1</v>
      </c>
      <c r="AG36" s="350">
        <v>3</v>
      </c>
      <c r="AH36" s="342">
        <f t="shared" si="3"/>
        <v>1</v>
      </c>
      <c r="AI36" s="344">
        <f t="shared" si="1"/>
        <v>48</v>
      </c>
    </row>
    <row r="37" spans="1:35" ht="12.75" customHeight="1">
      <c r="A37" s="345">
        <v>20</v>
      </c>
      <c r="B37" s="346" t="s">
        <v>37</v>
      </c>
      <c r="C37" s="347" t="s">
        <v>1</v>
      </c>
      <c r="D37" s="348">
        <v>18</v>
      </c>
      <c r="E37" s="349"/>
      <c r="F37" s="350">
        <v>12</v>
      </c>
      <c r="G37" s="350">
        <v>2</v>
      </c>
      <c r="H37" s="350"/>
      <c r="I37" s="351">
        <f t="shared" si="2"/>
        <v>4</v>
      </c>
      <c r="J37" s="348">
        <v>12</v>
      </c>
      <c r="K37" s="349">
        <v>7</v>
      </c>
      <c r="L37" s="350">
        <v>2</v>
      </c>
      <c r="M37" s="350"/>
      <c r="N37" s="351">
        <f>J37-K37-L37-M37</f>
        <v>3</v>
      </c>
      <c r="O37" s="348"/>
      <c r="P37" s="349"/>
      <c r="Q37" s="350"/>
      <c r="R37" s="350"/>
      <c r="S37" s="352">
        <v>23</v>
      </c>
      <c r="T37" s="348">
        <v>14</v>
      </c>
      <c r="U37" s="349"/>
      <c r="V37" s="350">
        <v>11</v>
      </c>
      <c r="W37" s="350"/>
      <c r="X37" s="350"/>
      <c r="Y37" s="351">
        <f t="shared" si="5"/>
        <v>3</v>
      </c>
      <c r="Z37" s="348">
        <v>9</v>
      </c>
      <c r="AA37" s="349">
        <v>5</v>
      </c>
      <c r="AB37" s="350">
        <v>2</v>
      </c>
      <c r="AC37" s="350"/>
      <c r="AD37" s="351">
        <f t="shared" si="4"/>
        <v>2</v>
      </c>
      <c r="AE37" s="348"/>
      <c r="AF37" s="349"/>
      <c r="AG37" s="350"/>
      <c r="AH37" s="342"/>
      <c r="AI37" s="344">
        <f t="shared" si="1"/>
        <v>18</v>
      </c>
    </row>
    <row r="38" spans="1:35" ht="12.75" customHeight="1">
      <c r="A38" s="345">
        <v>37</v>
      </c>
      <c r="B38" s="346" t="s">
        <v>38</v>
      </c>
      <c r="C38" s="347" t="s">
        <v>2</v>
      </c>
      <c r="D38" s="348">
        <v>18</v>
      </c>
      <c r="E38" s="349"/>
      <c r="F38" s="350">
        <v>13</v>
      </c>
      <c r="G38" s="350">
        <v>2</v>
      </c>
      <c r="H38" s="350"/>
      <c r="I38" s="351">
        <f t="shared" si="2"/>
        <v>3</v>
      </c>
      <c r="J38" s="348">
        <v>7</v>
      </c>
      <c r="K38" s="349">
        <v>4</v>
      </c>
      <c r="L38" s="350">
        <v>2</v>
      </c>
      <c r="M38" s="350"/>
      <c r="N38" s="351">
        <f>J38-K38-L38-M38</f>
        <v>1</v>
      </c>
      <c r="O38" s="348">
        <v>5</v>
      </c>
      <c r="P38" s="349">
        <v>2</v>
      </c>
      <c r="Q38" s="350">
        <v>3</v>
      </c>
      <c r="R38" s="350"/>
      <c r="S38" s="352">
        <v>26</v>
      </c>
      <c r="T38" s="348">
        <v>15</v>
      </c>
      <c r="U38" s="349"/>
      <c r="V38" s="350">
        <v>8</v>
      </c>
      <c r="W38" s="350">
        <v>7</v>
      </c>
      <c r="X38" s="350"/>
      <c r="Y38" s="351">
        <f t="shared" si="5"/>
        <v>0</v>
      </c>
      <c r="Z38" s="348">
        <v>6</v>
      </c>
      <c r="AA38" s="349">
        <v>4</v>
      </c>
      <c r="AB38" s="350">
        <v>2</v>
      </c>
      <c r="AC38" s="350"/>
      <c r="AD38" s="351">
        <f t="shared" si="4"/>
        <v>0</v>
      </c>
      <c r="AE38" s="348">
        <v>5</v>
      </c>
      <c r="AF38" s="349">
        <v>2</v>
      </c>
      <c r="AG38" s="350">
        <v>2</v>
      </c>
      <c r="AH38" s="342">
        <f t="shared" si="3"/>
        <v>1</v>
      </c>
      <c r="AI38" s="344">
        <f t="shared" si="1"/>
        <v>25</v>
      </c>
    </row>
    <row r="39" spans="1:35" ht="12.75" customHeight="1">
      <c r="A39" s="345">
        <v>75</v>
      </c>
      <c r="B39" s="346" t="s">
        <v>39</v>
      </c>
      <c r="C39" s="347" t="s">
        <v>3</v>
      </c>
      <c r="D39" s="348">
        <v>36</v>
      </c>
      <c r="E39" s="349"/>
      <c r="F39" s="350">
        <v>33</v>
      </c>
      <c r="G39" s="350">
        <v>2</v>
      </c>
      <c r="H39" s="350"/>
      <c r="I39" s="351">
        <f t="shared" si="2"/>
        <v>1</v>
      </c>
      <c r="J39" s="348">
        <v>19</v>
      </c>
      <c r="K39" s="349">
        <v>19</v>
      </c>
      <c r="L39" s="350"/>
      <c r="M39" s="350"/>
      <c r="N39" s="351"/>
      <c r="O39" s="348">
        <v>5</v>
      </c>
      <c r="P39" s="349">
        <v>4</v>
      </c>
      <c r="Q39" s="350"/>
      <c r="R39" s="350">
        <f>O39-P39-Q39</f>
        <v>1</v>
      </c>
      <c r="S39" s="352">
        <v>58</v>
      </c>
      <c r="T39" s="348">
        <v>35</v>
      </c>
      <c r="U39" s="349"/>
      <c r="V39" s="350">
        <v>32</v>
      </c>
      <c r="W39" s="350"/>
      <c r="X39" s="350"/>
      <c r="Y39" s="351">
        <f t="shared" si="5"/>
        <v>3</v>
      </c>
      <c r="Z39" s="348">
        <v>19</v>
      </c>
      <c r="AA39" s="349">
        <v>18</v>
      </c>
      <c r="AB39" s="350">
        <v>1</v>
      </c>
      <c r="AC39" s="350"/>
      <c r="AD39" s="351">
        <f t="shared" si="4"/>
        <v>0</v>
      </c>
      <c r="AE39" s="348">
        <v>4</v>
      </c>
      <c r="AF39" s="349">
        <v>4</v>
      </c>
      <c r="AG39" s="350"/>
      <c r="AH39" s="342">
        <f t="shared" si="3"/>
        <v>0</v>
      </c>
      <c r="AI39" s="344">
        <f t="shared" si="1"/>
        <v>55</v>
      </c>
    </row>
    <row r="40" spans="1:35" ht="12.75" customHeight="1">
      <c r="A40" s="345">
        <v>22</v>
      </c>
      <c r="B40" s="346" t="s">
        <v>40</v>
      </c>
      <c r="C40" s="347" t="s">
        <v>3</v>
      </c>
      <c r="D40" s="348">
        <v>49</v>
      </c>
      <c r="E40" s="349"/>
      <c r="F40" s="350">
        <v>33</v>
      </c>
      <c r="G40" s="350">
        <v>11</v>
      </c>
      <c r="H40" s="350"/>
      <c r="I40" s="351">
        <f t="shared" si="2"/>
        <v>5</v>
      </c>
      <c r="J40" s="348">
        <v>20</v>
      </c>
      <c r="K40" s="349">
        <v>10</v>
      </c>
      <c r="L40" s="350">
        <v>10</v>
      </c>
      <c r="M40" s="350"/>
      <c r="N40" s="351"/>
      <c r="O40" s="348">
        <v>2</v>
      </c>
      <c r="P40" s="349">
        <v>1</v>
      </c>
      <c r="Q40" s="350">
        <v>1</v>
      </c>
      <c r="R40" s="350"/>
      <c r="S40" s="352">
        <v>66</v>
      </c>
      <c r="T40" s="348">
        <v>44</v>
      </c>
      <c r="U40" s="349"/>
      <c r="V40" s="350">
        <v>38</v>
      </c>
      <c r="W40" s="350">
        <v>5</v>
      </c>
      <c r="X40" s="350"/>
      <c r="Y40" s="351">
        <f t="shared" si="5"/>
        <v>1</v>
      </c>
      <c r="Z40" s="348">
        <v>20</v>
      </c>
      <c r="AA40" s="349">
        <v>13</v>
      </c>
      <c r="AB40" s="350">
        <v>6</v>
      </c>
      <c r="AC40" s="350"/>
      <c r="AD40" s="351">
        <f t="shared" si="4"/>
        <v>1</v>
      </c>
      <c r="AE40" s="348">
        <v>2</v>
      </c>
      <c r="AF40" s="349">
        <v>1</v>
      </c>
      <c r="AG40" s="350">
        <v>1</v>
      </c>
      <c r="AH40" s="342">
        <f t="shared" si="3"/>
        <v>0</v>
      </c>
      <c r="AI40" s="344">
        <f t="shared" si="1"/>
        <v>64</v>
      </c>
    </row>
    <row r="41" spans="1:35" ht="12.75" customHeight="1">
      <c r="A41" s="345">
        <v>79</v>
      </c>
      <c r="B41" s="346" t="s">
        <v>41</v>
      </c>
      <c r="C41" s="347" t="s">
        <v>3</v>
      </c>
      <c r="D41" s="348">
        <v>27</v>
      </c>
      <c r="E41" s="349"/>
      <c r="F41" s="350">
        <v>11</v>
      </c>
      <c r="G41" s="350">
        <v>13</v>
      </c>
      <c r="H41" s="350"/>
      <c r="I41" s="351">
        <f t="shared" si="2"/>
        <v>3</v>
      </c>
      <c r="J41" s="348">
        <v>11</v>
      </c>
      <c r="K41" s="349">
        <v>2</v>
      </c>
      <c r="L41" s="350">
        <v>9</v>
      </c>
      <c r="M41" s="350"/>
      <c r="N41" s="351"/>
      <c r="O41" s="348">
        <v>2</v>
      </c>
      <c r="P41" s="349"/>
      <c r="Q41" s="350">
        <v>2</v>
      </c>
      <c r="R41" s="350"/>
      <c r="S41" s="352">
        <v>37</v>
      </c>
      <c r="T41" s="348">
        <v>24</v>
      </c>
      <c r="U41" s="349"/>
      <c r="V41" s="350">
        <v>14</v>
      </c>
      <c r="W41" s="350">
        <v>5</v>
      </c>
      <c r="X41" s="350">
        <v>1</v>
      </c>
      <c r="Y41" s="351">
        <f t="shared" si="5"/>
        <v>4</v>
      </c>
      <c r="Z41" s="348">
        <v>11</v>
      </c>
      <c r="AA41" s="349">
        <v>10</v>
      </c>
      <c r="AB41" s="350">
        <v>1</v>
      </c>
      <c r="AC41" s="350"/>
      <c r="AD41" s="351">
        <f t="shared" si="4"/>
        <v>0</v>
      </c>
      <c r="AE41" s="348">
        <v>2</v>
      </c>
      <c r="AF41" s="349">
        <v>2</v>
      </c>
      <c r="AG41" s="350"/>
      <c r="AH41" s="342">
        <f t="shared" si="3"/>
        <v>0</v>
      </c>
      <c r="AI41" s="344">
        <f t="shared" si="1"/>
        <v>33</v>
      </c>
    </row>
    <row r="42" spans="1:35" ht="12.75" customHeight="1">
      <c r="A42" s="345">
        <v>93</v>
      </c>
      <c r="B42" s="346" t="s">
        <v>113</v>
      </c>
      <c r="C42" s="347" t="s">
        <v>3</v>
      </c>
      <c r="D42" s="348">
        <v>25</v>
      </c>
      <c r="E42" s="349"/>
      <c r="F42" s="350">
        <v>18</v>
      </c>
      <c r="G42" s="350">
        <v>5</v>
      </c>
      <c r="H42" s="350"/>
      <c r="I42" s="351">
        <f t="shared" si="2"/>
        <v>2</v>
      </c>
      <c r="J42" s="348">
        <v>3</v>
      </c>
      <c r="K42" s="349">
        <v>2</v>
      </c>
      <c r="L42" s="350">
        <v>1</v>
      </c>
      <c r="M42" s="350"/>
      <c r="N42" s="351"/>
      <c r="O42" s="348">
        <v>1</v>
      </c>
      <c r="P42" s="349"/>
      <c r="Q42" s="350">
        <v>1</v>
      </c>
      <c r="R42" s="350"/>
      <c r="S42" s="352">
        <v>27</v>
      </c>
      <c r="T42" s="348">
        <v>23</v>
      </c>
      <c r="U42" s="349"/>
      <c r="V42" s="350">
        <v>18</v>
      </c>
      <c r="W42" s="350">
        <v>2</v>
      </c>
      <c r="X42" s="350">
        <v>1</v>
      </c>
      <c r="Y42" s="351">
        <f t="shared" si="5"/>
        <v>2</v>
      </c>
      <c r="Z42" s="348">
        <v>3</v>
      </c>
      <c r="AA42" s="349">
        <v>1</v>
      </c>
      <c r="AB42" s="350">
        <v>1</v>
      </c>
      <c r="AC42" s="350"/>
      <c r="AD42" s="351">
        <f>Z42-AA42-AB42-AC42</f>
        <v>1</v>
      </c>
      <c r="AE42" s="348">
        <v>1</v>
      </c>
      <c r="AF42" s="349"/>
      <c r="AG42" s="350"/>
      <c r="AH42" s="342">
        <f t="shared" si="3"/>
        <v>1</v>
      </c>
      <c r="AI42" s="344">
        <f t="shared" si="1"/>
        <v>23</v>
      </c>
    </row>
    <row r="43" spans="1:35" ht="12.75" customHeight="1">
      <c r="A43" s="345">
        <v>13</v>
      </c>
      <c r="B43" s="346" t="s">
        <v>42</v>
      </c>
      <c r="C43" s="347" t="s">
        <v>3</v>
      </c>
      <c r="D43" s="348">
        <v>43</v>
      </c>
      <c r="E43" s="349"/>
      <c r="F43" s="350">
        <v>23</v>
      </c>
      <c r="G43" s="350">
        <v>17</v>
      </c>
      <c r="H43" s="350"/>
      <c r="I43" s="351">
        <f t="shared" si="2"/>
        <v>3</v>
      </c>
      <c r="J43" s="348">
        <v>15</v>
      </c>
      <c r="K43" s="349">
        <v>7</v>
      </c>
      <c r="L43" s="350">
        <v>6</v>
      </c>
      <c r="M43" s="350"/>
      <c r="N43" s="351">
        <f>J43-K43-L43-M43</f>
        <v>2</v>
      </c>
      <c r="O43" s="348">
        <v>2</v>
      </c>
      <c r="P43" s="349"/>
      <c r="Q43" s="350">
        <v>2</v>
      </c>
      <c r="R43" s="350"/>
      <c r="S43" s="352">
        <v>55</v>
      </c>
      <c r="T43" s="348">
        <v>40</v>
      </c>
      <c r="U43" s="349"/>
      <c r="V43" s="350">
        <v>33</v>
      </c>
      <c r="W43" s="350">
        <v>6</v>
      </c>
      <c r="X43" s="350"/>
      <c r="Y43" s="351">
        <f t="shared" si="5"/>
        <v>1</v>
      </c>
      <c r="Z43" s="348">
        <v>13</v>
      </c>
      <c r="AA43" s="349">
        <v>10</v>
      </c>
      <c r="AB43" s="350">
        <v>2</v>
      </c>
      <c r="AC43" s="350"/>
      <c r="AD43" s="351">
        <f t="shared" si="4"/>
        <v>1</v>
      </c>
      <c r="AE43" s="348">
        <v>2</v>
      </c>
      <c r="AF43" s="349"/>
      <c r="AG43" s="350"/>
      <c r="AH43" s="342">
        <f t="shared" si="3"/>
        <v>2</v>
      </c>
      <c r="AI43" s="344">
        <f t="shared" si="1"/>
        <v>51</v>
      </c>
    </row>
    <row r="44" spans="1:35" ht="12.75" customHeight="1">
      <c r="A44" s="345">
        <v>29</v>
      </c>
      <c r="B44" s="346" t="s">
        <v>43</v>
      </c>
      <c r="C44" s="347" t="s">
        <v>2</v>
      </c>
      <c r="D44" s="348">
        <v>24</v>
      </c>
      <c r="E44" s="349"/>
      <c r="F44" s="350">
        <v>18</v>
      </c>
      <c r="G44" s="350">
        <v>3</v>
      </c>
      <c r="H44" s="350"/>
      <c r="I44" s="351">
        <f t="shared" si="2"/>
        <v>3</v>
      </c>
      <c r="J44" s="348">
        <v>13</v>
      </c>
      <c r="K44" s="349">
        <v>11</v>
      </c>
      <c r="L44" s="350">
        <v>1</v>
      </c>
      <c r="M44" s="350"/>
      <c r="N44" s="351">
        <f>J44-K44-L44-M44</f>
        <v>1</v>
      </c>
      <c r="O44" s="348">
        <v>3</v>
      </c>
      <c r="P44" s="349">
        <v>3</v>
      </c>
      <c r="Q44" s="350"/>
      <c r="R44" s="350"/>
      <c r="S44" s="352">
        <v>36</v>
      </c>
      <c r="T44" s="348">
        <v>21</v>
      </c>
      <c r="U44" s="349"/>
      <c r="V44" s="350">
        <v>12</v>
      </c>
      <c r="W44" s="350">
        <v>5</v>
      </c>
      <c r="X44" s="350"/>
      <c r="Y44" s="351">
        <f t="shared" si="5"/>
        <v>4</v>
      </c>
      <c r="Z44" s="348">
        <v>12</v>
      </c>
      <c r="AA44" s="349">
        <v>3</v>
      </c>
      <c r="AB44" s="350">
        <v>7</v>
      </c>
      <c r="AC44" s="350">
        <v>1</v>
      </c>
      <c r="AD44" s="351">
        <f t="shared" si="4"/>
        <v>1</v>
      </c>
      <c r="AE44" s="348">
        <v>3</v>
      </c>
      <c r="AF44" s="349"/>
      <c r="AG44" s="350">
        <v>3</v>
      </c>
      <c r="AH44" s="342">
        <f t="shared" si="3"/>
        <v>0</v>
      </c>
      <c r="AI44" s="344">
        <f t="shared" si="1"/>
        <v>31</v>
      </c>
    </row>
    <row r="45" spans="1:35" ht="12.75" customHeight="1">
      <c r="A45" s="345">
        <v>62</v>
      </c>
      <c r="B45" s="346" t="s">
        <v>45</v>
      </c>
      <c r="C45" s="347" t="s">
        <v>3</v>
      </c>
      <c r="D45" s="348">
        <v>19</v>
      </c>
      <c r="E45" s="349"/>
      <c r="F45" s="350">
        <v>10</v>
      </c>
      <c r="G45" s="350">
        <v>5</v>
      </c>
      <c r="H45" s="350"/>
      <c r="I45" s="351">
        <f t="shared" si="2"/>
        <v>4</v>
      </c>
      <c r="J45" s="348">
        <v>8</v>
      </c>
      <c r="K45" s="349">
        <v>2</v>
      </c>
      <c r="L45" s="350">
        <v>5</v>
      </c>
      <c r="M45" s="350"/>
      <c r="N45" s="351">
        <f>J45-K45-L45-M45</f>
        <v>1</v>
      </c>
      <c r="O45" s="348">
        <v>1</v>
      </c>
      <c r="P45" s="349"/>
      <c r="Q45" s="350">
        <v>1</v>
      </c>
      <c r="R45" s="350"/>
      <c r="S45" s="352">
        <v>23</v>
      </c>
      <c r="T45" s="348">
        <v>15</v>
      </c>
      <c r="U45" s="349"/>
      <c r="V45" s="350">
        <v>10</v>
      </c>
      <c r="W45" s="350">
        <v>1</v>
      </c>
      <c r="X45" s="350"/>
      <c r="Y45" s="351">
        <f t="shared" si="5"/>
        <v>4</v>
      </c>
      <c r="Z45" s="348">
        <v>7</v>
      </c>
      <c r="AA45" s="349">
        <v>3</v>
      </c>
      <c r="AB45" s="350">
        <v>1</v>
      </c>
      <c r="AC45" s="350"/>
      <c r="AD45" s="351">
        <f t="shared" si="4"/>
        <v>3</v>
      </c>
      <c r="AE45" s="348">
        <v>1</v>
      </c>
      <c r="AF45" s="349">
        <v>1</v>
      </c>
      <c r="AG45" s="350"/>
      <c r="AH45" s="342">
        <f t="shared" si="3"/>
        <v>0</v>
      </c>
      <c r="AI45" s="344">
        <f t="shared" si="1"/>
        <v>16</v>
      </c>
    </row>
    <row r="46" spans="1:35" ht="12.75" customHeight="1">
      <c r="A46" s="345">
        <v>47</v>
      </c>
      <c r="B46" s="346" t="s">
        <v>46</v>
      </c>
      <c r="C46" s="347" t="s">
        <v>2</v>
      </c>
      <c r="D46" s="348">
        <v>20</v>
      </c>
      <c r="E46" s="349">
        <v>1</v>
      </c>
      <c r="F46" s="350">
        <v>8</v>
      </c>
      <c r="G46" s="350">
        <v>11</v>
      </c>
      <c r="H46" s="350"/>
      <c r="I46" s="351"/>
      <c r="J46" s="348">
        <v>12</v>
      </c>
      <c r="K46" s="349">
        <v>2</v>
      </c>
      <c r="L46" s="350">
        <v>8</v>
      </c>
      <c r="M46" s="350"/>
      <c r="N46" s="351">
        <f>J46-K46-L46-M46</f>
        <v>2</v>
      </c>
      <c r="O46" s="348"/>
      <c r="P46" s="349"/>
      <c r="Q46" s="350"/>
      <c r="R46" s="350"/>
      <c r="S46" s="352">
        <v>29</v>
      </c>
      <c r="T46" s="348">
        <v>19</v>
      </c>
      <c r="U46" s="349">
        <v>1</v>
      </c>
      <c r="V46" s="350">
        <v>12</v>
      </c>
      <c r="W46" s="350">
        <v>2</v>
      </c>
      <c r="X46" s="350"/>
      <c r="Y46" s="351">
        <f>T46-V46-W46-X46-U46</f>
        <v>4</v>
      </c>
      <c r="Z46" s="348">
        <v>10</v>
      </c>
      <c r="AA46" s="349">
        <v>3</v>
      </c>
      <c r="AB46" s="350">
        <v>2</v>
      </c>
      <c r="AC46" s="350"/>
      <c r="AD46" s="351">
        <f t="shared" si="4"/>
        <v>5</v>
      </c>
      <c r="AE46" s="348"/>
      <c r="AF46" s="349"/>
      <c r="AG46" s="350"/>
      <c r="AH46" s="342"/>
      <c r="AI46" s="344">
        <f t="shared" si="1"/>
        <v>19</v>
      </c>
    </row>
    <row r="47" spans="1:35" ht="12.75" customHeight="1">
      <c r="A47" s="345">
        <v>52</v>
      </c>
      <c r="B47" s="346" t="s">
        <v>44</v>
      </c>
      <c r="C47" s="347" t="s">
        <v>3</v>
      </c>
      <c r="D47" s="348">
        <v>36</v>
      </c>
      <c r="E47" s="349"/>
      <c r="F47" s="350">
        <v>34</v>
      </c>
      <c r="G47" s="350">
        <v>1</v>
      </c>
      <c r="H47" s="350"/>
      <c r="I47" s="351">
        <f t="shared" si="2"/>
        <v>1</v>
      </c>
      <c r="J47" s="348">
        <v>20</v>
      </c>
      <c r="K47" s="349">
        <v>19</v>
      </c>
      <c r="L47" s="350">
        <v>1</v>
      </c>
      <c r="M47" s="350"/>
      <c r="N47" s="351"/>
      <c r="O47" s="348">
        <v>4</v>
      </c>
      <c r="P47" s="349">
        <v>3</v>
      </c>
      <c r="Q47" s="350">
        <v>1</v>
      </c>
      <c r="R47" s="350"/>
      <c r="S47" s="352">
        <v>59</v>
      </c>
      <c r="T47" s="348">
        <v>35</v>
      </c>
      <c r="U47" s="349"/>
      <c r="V47" s="350">
        <v>34</v>
      </c>
      <c r="W47" s="350"/>
      <c r="X47" s="350"/>
      <c r="Y47" s="351">
        <f aca="true" t="shared" si="6" ref="Y47:Y56">T47-V47-W47-X47</f>
        <v>1</v>
      </c>
      <c r="Z47" s="348">
        <v>20</v>
      </c>
      <c r="AA47" s="349">
        <v>17</v>
      </c>
      <c r="AB47" s="350">
        <v>2</v>
      </c>
      <c r="AC47" s="350"/>
      <c r="AD47" s="351">
        <f t="shared" si="4"/>
        <v>1</v>
      </c>
      <c r="AE47" s="348">
        <v>4</v>
      </c>
      <c r="AF47" s="349">
        <v>3</v>
      </c>
      <c r="AG47" s="350"/>
      <c r="AH47" s="342">
        <f t="shared" si="3"/>
        <v>1</v>
      </c>
      <c r="AI47" s="344">
        <f t="shared" si="1"/>
        <v>56</v>
      </c>
    </row>
    <row r="48" spans="1:35" ht="12.75" customHeight="1">
      <c r="A48" s="345">
        <v>70</v>
      </c>
      <c r="B48" s="346" t="s">
        <v>47</v>
      </c>
      <c r="C48" s="347" t="s">
        <v>1</v>
      </c>
      <c r="D48" s="348">
        <v>25</v>
      </c>
      <c r="E48" s="349"/>
      <c r="F48" s="350">
        <v>23</v>
      </c>
      <c r="G48" s="350">
        <v>1</v>
      </c>
      <c r="H48" s="350"/>
      <c r="I48" s="351">
        <f t="shared" si="2"/>
        <v>1</v>
      </c>
      <c r="J48" s="348">
        <v>14</v>
      </c>
      <c r="K48" s="349">
        <v>12</v>
      </c>
      <c r="L48" s="350">
        <v>1</v>
      </c>
      <c r="M48" s="350"/>
      <c r="N48" s="351">
        <f>J48-K48-L48-M48</f>
        <v>1</v>
      </c>
      <c r="O48" s="348">
        <v>2</v>
      </c>
      <c r="P48" s="349">
        <v>2</v>
      </c>
      <c r="Q48" s="350"/>
      <c r="R48" s="350"/>
      <c r="S48" s="352">
        <v>39</v>
      </c>
      <c r="T48" s="348">
        <v>24</v>
      </c>
      <c r="U48" s="349"/>
      <c r="V48" s="350">
        <v>20</v>
      </c>
      <c r="W48" s="350">
        <v>4</v>
      </c>
      <c r="X48" s="350"/>
      <c r="Y48" s="351">
        <f t="shared" si="6"/>
        <v>0</v>
      </c>
      <c r="Z48" s="348">
        <v>13</v>
      </c>
      <c r="AA48" s="349">
        <v>10</v>
      </c>
      <c r="AB48" s="350">
        <v>2</v>
      </c>
      <c r="AC48" s="350"/>
      <c r="AD48" s="351">
        <f t="shared" si="4"/>
        <v>1</v>
      </c>
      <c r="AE48" s="348">
        <v>2</v>
      </c>
      <c r="AF48" s="349">
        <v>1</v>
      </c>
      <c r="AG48" s="350">
        <v>1</v>
      </c>
      <c r="AH48" s="342">
        <f t="shared" si="3"/>
        <v>0</v>
      </c>
      <c r="AI48" s="344">
        <f t="shared" si="1"/>
        <v>38</v>
      </c>
    </row>
    <row r="49" spans="1:35" ht="12.75" customHeight="1">
      <c r="A49" s="345">
        <v>2</v>
      </c>
      <c r="B49" s="346" t="s">
        <v>48</v>
      </c>
      <c r="C49" s="347" t="s">
        <v>2</v>
      </c>
      <c r="D49" s="348">
        <v>24</v>
      </c>
      <c r="E49" s="349"/>
      <c r="F49" s="350">
        <v>20</v>
      </c>
      <c r="G49" s="350">
        <v>2</v>
      </c>
      <c r="H49" s="350"/>
      <c r="I49" s="351">
        <f t="shared" si="2"/>
        <v>2</v>
      </c>
      <c r="J49" s="348">
        <v>10</v>
      </c>
      <c r="K49" s="349">
        <v>9</v>
      </c>
      <c r="L49" s="350"/>
      <c r="M49" s="350"/>
      <c r="N49" s="351">
        <f>J49-K49-L49-M49</f>
        <v>1</v>
      </c>
      <c r="O49" s="348">
        <v>6</v>
      </c>
      <c r="P49" s="349">
        <v>4</v>
      </c>
      <c r="Q49" s="350">
        <v>2</v>
      </c>
      <c r="R49" s="350"/>
      <c r="S49" s="352">
        <v>37</v>
      </c>
      <c r="T49" s="348">
        <v>22</v>
      </c>
      <c r="U49" s="349"/>
      <c r="V49" s="350">
        <v>15</v>
      </c>
      <c r="W49" s="350">
        <v>5</v>
      </c>
      <c r="X49" s="350">
        <v>2</v>
      </c>
      <c r="Y49" s="351">
        <f t="shared" si="6"/>
        <v>0</v>
      </c>
      <c r="Z49" s="348">
        <v>9</v>
      </c>
      <c r="AA49" s="349">
        <v>7</v>
      </c>
      <c r="AB49" s="350">
        <v>2</v>
      </c>
      <c r="AC49" s="350"/>
      <c r="AD49" s="351">
        <f t="shared" si="4"/>
        <v>0</v>
      </c>
      <c r="AE49" s="348">
        <v>6</v>
      </c>
      <c r="AF49" s="349">
        <v>2</v>
      </c>
      <c r="AG49" s="350">
        <v>4</v>
      </c>
      <c r="AH49" s="342">
        <f t="shared" si="3"/>
        <v>0</v>
      </c>
      <c r="AI49" s="344">
        <f>T49+Z49+AE49-Y49-AD49-U49-AH49</f>
        <v>37</v>
      </c>
    </row>
    <row r="50" spans="1:35" ht="12.75" customHeight="1">
      <c r="A50" s="345">
        <v>69</v>
      </c>
      <c r="B50" s="346" t="s">
        <v>49</v>
      </c>
      <c r="C50" s="347" t="s">
        <v>1</v>
      </c>
      <c r="D50" s="348">
        <v>24</v>
      </c>
      <c r="E50" s="349"/>
      <c r="F50" s="350">
        <v>18</v>
      </c>
      <c r="G50" s="350">
        <v>1</v>
      </c>
      <c r="H50" s="350"/>
      <c r="I50" s="351">
        <f t="shared" si="2"/>
        <v>5</v>
      </c>
      <c r="J50" s="348">
        <v>15</v>
      </c>
      <c r="K50" s="349">
        <v>13</v>
      </c>
      <c r="L50" s="350">
        <v>2</v>
      </c>
      <c r="M50" s="350"/>
      <c r="N50" s="351"/>
      <c r="O50" s="348">
        <v>1</v>
      </c>
      <c r="P50" s="349">
        <v>1</v>
      </c>
      <c r="Q50" s="350"/>
      <c r="R50" s="350"/>
      <c r="S50" s="352">
        <v>35</v>
      </c>
      <c r="T50" s="348">
        <v>19</v>
      </c>
      <c r="U50" s="349"/>
      <c r="V50" s="350">
        <v>15</v>
      </c>
      <c r="W50" s="350">
        <v>3</v>
      </c>
      <c r="X50" s="350">
        <v>1</v>
      </c>
      <c r="Y50" s="351">
        <f t="shared" si="6"/>
        <v>0</v>
      </c>
      <c r="Z50" s="348">
        <v>15</v>
      </c>
      <c r="AA50" s="349">
        <v>10</v>
      </c>
      <c r="AB50" s="350">
        <v>4</v>
      </c>
      <c r="AC50" s="350">
        <v>1</v>
      </c>
      <c r="AD50" s="351">
        <f t="shared" si="4"/>
        <v>0</v>
      </c>
      <c r="AE50" s="348">
        <v>1</v>
      </c>
      <c r="AF50" s="349">
        <v>1</v>
      </c>
      <c r="AG50" s="350"/>
      <c r="AH50" s="342">
        <f t="shared" si="3"/>
        <v>0</v>
      </c>
      <c r="AI50" s="344">
        <f t="shared" si="1"/>
        <v>35</v>
      </c>
    </row>
    <row r="51" spans="1:35" ht="12.75" customHeight="1">
      <c r="A51" s="345">
        <v>1</v>
      </c>
      <c r="B51" s="346" t="s">
        <v>50</v>
      </c>
      <c r="C51" s="347" t="s">
        <v>2</v>
      </c>
      <c r="D51" s="348">
        <v>24</v>
      </c>
      <c r="E51" s="349"/>
      <c r="F51" s="350">
        <v>17</v>
      </c>
      <c r="G51" s="350">
        <v>6</v>
      </c>
      <c r="H51" s="350"/>
      <c r="I51" s="351">
        <f t="shared" si="2"/>
        <v>1</v>
      </c>
      <c r="J51" s="348">
        <v>10</v>
      </c>
      <c r="K51" s="349">
        <v>6</v>
      </c>
      <c r="L51" s="350">
        <v>2</v>
      </c>
      <c r="M51" s="350"/>
      <c r="N51" s="351">
        <f>J51-K51-L51-M51</f>
        <v>2</v>
      </c>
      <c r="O51" s="348">
        <v>6</v>
      </c>
      <c r="P51" s="349">
        <v>6</v>
      </c>
      <c r="Q51" s="350"/>
      <c r="R51" s="350"/>
      <c r="S51" s="352">
        <v>37</v>
      </c>
      <c r="T51" s="348">
        <v>23</v>
      </c>
      <c r="U51" s="349"/>
      <c r="V51" s="350">
        <v>13</v>
      </c>
      <c r="W51" s="350">
        <v>5</v>
      </c>
      <c r="X51" s="350">
        <v>2</v>
      </c>
      <c r="Y51" s="351">
        <f t="shared" si="6"/>
        <v>3</v>
      </c>
      <c r="Z51" s="348">
        <v>8</v>
      </c>
      <c r="AA51" s="349">
        <v>6</v>
      </c>
      <c r="AB51" s="350">
        <v>2</v>
      </c>
      <c r="AC51" s="350"/>
      <c r="AD51" s="351">
        <f t="shared" si="4"/>
        <v>0</v>
      </c>
      <c r="AE51" s="348">
        <v>6</v>
      </c>
      <c r="AF51" s="349">
        <v>6</v>
      </c>
      <c r="AG51" s="350"/>
      <c r="AH51" s="342">
        <f t="shared" si="3"/>
        <v>0</v>
      </c>
      <c r="AI51" s="344">
        <f>T51+Z51+AE51-Y51-AD51-U51-AH51</f>
        <v>34</v>
      </c>
    </row>
    <row r="52" spans="1:35" ht="12.75" customHeight="1">
      <c r="A52" s="345">
        <v>91</v>
      </c>
      <c r="B52" s="346" t="s">
        <v>129</v>
      </c>
      <c r="C52" s="347" t="s">
        <v>2</v>
      </c>
      <c r="D52" s="348">
        <v>23</v>
      </c>
      <c r="E52" s="349"/>
      <c r="F52" s="350">
        <v>20</v>
      </c>
      <c r="G52" s="350">
        <v>1</v>
      </c>
      <c r="H52" s="350"/>
      <c r="I52" s="351">
        <f t="shared" si="2"/>
        <v>2</v>
      </c>
      <c r="J52" s="348">
        <v>6</v>
      </c>
      <c r="K52" s="349">
        <v>4</v>
      </c>
      <c r="L52" s="350">
        <v>1</v>
      </c>
      <c r="M52" s="350"/>
      <c r="N52" s="351">
        <f>J52-K52-L52-M52</f>
        <v>1</v>
      </c>
      <c r="O52" s="348">
        <v>2</v>
      </c>
      <c r="P52" s="349">
        <v>1</v>
      </c>
      <c r="Q52" s="350"/>
      <c r="R52" s="350">
        <f>O52-P52-Q52</f>
        <v>1</v>
      </c>
      <c r="S52" s="352">
        <v>27</v>
      </c>
      <c r="T52" s="348">
        <v>21</v>
      </c>
      <c r="U52" s="349"/>
      <c r="V52" s="350">
        <v>15</v>
      </c>
      <c r="W52" s="350">
        <v>1</v>
      </c>
      <c r="X52" s="350">
        <v>1</v>
      </c>
      <c r="Y52" s="351">
        <f t="shared" si="6"/>
        <v>4</v>
      </c>
      <c r="Z52" s="348">
        <v>5</v>
      </c>
      <c r="AA52" s="349">
        <v>3</v>
      </c>
      <c r="AB52" s="350"/>
      <c r="AC52" s="350"/>
      <c r="AD52" s="351">
        <f>Z52-AA52-AB52-AC52</f>
        <v>2</v>
      </c>
      <c r="AE52" s="348">
        <v>1</v>
      </c>
      <c r="AF52" s="349"/>
      <c r="AG52" s="350">
        <v>1</v>
      </c>
      <c r="AH52" s="342">
        <f t="shared" si="3"/>
        <v>0</v>
      </c>
      <c r="AI52" s="344">
        <f t="shared" si="1"/>
        <v>21</v>
      </c>
    </row>
    <row r="53" spans="1:35" ht="12.75" customHeight="1">
      <c r="A53" s="345">
        <v>92</v>
      </c>
      <c r="B53" s="346" t="s">
        <v>130</v>
      </c>
      <c r="C53" s="347" t="s">
        <v>4</v>
      </c>
      <c r="D53" s="348">
        <v>21</v>
      </c>
      <c r="E53" s="349"/>
      <c r="F53" s="350">
        <v>13</v>
      </c>
      <c r="G53" s="350">
        <v>4</v>
      </c>
      <c r="H53" s="350"/>
      <c r="I53" s="351">
        <f t="shared" si="2"/>
        <v>4</v>
      </c>
      <c r="J53" s="348">
        <v>8</v>
      </c>
      <c r="K53" s="349">
        <v>4</v>
      </c>
      <c r="L53" s="350"/>
      <c r="M53" s="350"/>
      <c r="N53" s="351">
        <f>J53-K53-L53-M53</f>
        <v>4</v>
      </c>
      <c r="O53" s="348"/>
      <c r="P53" s="349"/>
      <c r="Q53" s="350"/>
      <c r="R53" s="350"/>
      <c r="S53" s="352">
        <v>21</v>
      </c>
      <c r="T53" s="348">
        <v>17</v>
      </c>
      <c r="U53" s="349"/>
      <c r="V53" s="350">
        <v>14</v>
      </c>
      <c r="W53" s="350"/>
      <c r="X53" s="350"/>
      <c r="Y53" s="351">
        <f t="shared" si="6"/>
        <v>3</v>
      </c>
      <c r="Z53" s="348">
        <v>4</v>
      </c>
      <c r="AA53" s="349">
        <v>3</v>
      </c>
      <c r="AB53" s="350"/>
      <c r="AC53" s="350">
        <v>1</v>
      </c>
      <c r="AD53" s="351">
        <f>Z53-AA53-AB53-AC53</f>
        <v>0</v>
      </c>
      <c r="AE53" s="348"/>
      <c r="AF53" s="349"/>
      <c r="AG53" s="350"/>
      <c r="AH53" s="342"/>
      <c r="AI53" s="344">
        <f t="shared" si="1"/>
        <v>18</v>
      </c>
    </row>
    <row r="54" spans="1:35" ht="12.75" customHeight="1" thickBot="1">
      <c r="A54" s="345">
        <v>3</v>
      </c>
      <c r="B54" s="346" t="s">
        <v>87</v>
      </c>
      <c r="C54" s="347" t="s">
        <v>2</v>
      </c>
      <c r="D54" s="348">
        <v>34</v>
      </c>
      <c r="E54" s="349"/>
      <c r="F54" s="350">
        <v>18</v>
      </c>
      <c r="G54" s="350">
        <v>7</v>
      </c>
      <c r="H54" s="350"/>
      <c r="I54" s="351">
        <f t="shared" si="2"/>
        <v>9</v>
      </c>
      <c r="J54" s="348">
        <v>22</v>
      </c>
      <c r="K54" s="349">
        <v>17</v>
      </c>
      <c r="L54" s="350">
        <v>5</v>
      </c>
      <c r="M54" s="350"/>
      <c r="N54" s="351"/>
      <c r="O54" s="348">
        <v>2</v>
      </c>
      <c r="P54" s="349">
        <v>2</v>
      </c>
      <c r="Q54" s="350"/>
      <c r="R54" s="350"/>
      <c r="S54" s="352">
        <v>49</v>
      </c>
      <c r="T54" s="348">
        <v>25</v>
      </c>
      <c r="U54" s="349"/>
      <c r="V54" s="350">
        <v>14</v>
      </c>
      <c r="W54" s="350">
        <v>5</v>
      </c>
      <c r="X54" s="350">
        <v>1</v>
      </c>
      <c r="Y54" s="351">
        <f t="shared" si="6"/>
        <v>5</v>
      </c>
      <c r="Z54" s="348">
        <v>22</v>
      </c>
      <c r="AA54" s="349">
        <v>17</v>
      </c>
      <c r="AB54" s="350">
        <v>2</v>
      </c>
      <c r="AC54" s="350"/>
      <c r="AD54" s="351">
        <f t="shared" si="4"/>
        <v>3</v>
      </c>
      <c r="AE54" s="348">
        <v>2</v>
      </c>
      <c r="AF54" s="349">
        <v>2</v>
      </c>
      <c r="AG54" s="350"/>
      <c r="AH54" s="342">
        <f t="shared" si="3"/>
        <v>0</v>
      </c>
      <c r="AI54" s="344">
        <f t="shared" si="1"/>
        <v>41</v>
      </c>
    </row>
    <row r="55" spans="1:39" ht="12.75" customHeight="1">
      <c r="A55" s="345">
        <v>18</v>
      </c>
      <c r="B55" s="346" t="s">
        <v>88</v>
      </c>
      <c r="C55" s="347" t="s">
        <v>4</v>
      </c>
      <c r="D55" s="348">
        <v>30</v>
      </c>
      <c r="E55" s="349"/>
      <c r="F55" s="350">
        <v>25</v>
      </c>
      <c r="G55" s="350">
        <v>1</v>
      </c>
      <c r="H55" s="350"/>
      <c r="I55" s="351">
        <f t="shared" si="2"/>
        <v>4</v>
      </c>
      <c r="J55" s="348">
        <v>8</v>
      </c>
      <c r="K55" s="349">
        <v>7</v>
      </c>
      <c r="L55" s="350"/>
      <c r="M55" s="350"/>
      <c r="N55" s="351">
        <f>J55-K55-L55-M55</f>
        <v>1</v>
      </c>
      <c r="O55" s="348"/>
      <c r="P55" s="349"/>
      <c r="Q55" s="350"/>
      <c r="R55" s="350"/>
      <c r="S55" s="352">
        <v>33</v>
      </c>
      <c r="T55" s="348">
        <v>26</v>
      </c>
      <c r="U55" s="349"/>
      <c r="V55" s="350">
        <v>17</v>
      </c>
      <c r="W55" s="350">
        <v>5</v>
      </c>
      <c r="X55" s="350"/>
      <c r="Y55" s="351">
        <f t="shared" si="6"/>
        <v>4</v>
      </c>
      <c r="Z55" s="348">
        <v>7</v>
      </c>
      <c r="AA55" s="349">
        <v>6</v>
      </c>
      <c r="AB55" s="350"/>
      <c r="AC55" s="350"/>
      <c r="AD55" s="351">
        <f t="shared" si="4"/>
        <v>1</v>
      </c>
      <c r="AE55" s="348"/>
      <c r="AF55" s="349"/>
      <c r="AG55" s="350"/>
      <c r="AH55" s="342"/>
      <c r="AI55" s="344">
        <f t="shared" si="1"/>
        <v>28</v>
      </c>
      <c r="AM55" s="550"/>
    </row>
    <row r="56" spans="1:39" ht="12.75" customHeight="1" thickBot="1">
      <c r="A56" s="345">
        <v>38</v>
      </c>
      <c r="B56" s="346" t="s">
        <v>51</v>
      </c>
      <c r="C56" s="347" t="s">
        <v>1</v>
      </c>
      <c r="D56" s="348">
        <v>14</v>
      </c>
      <c r="E56" s="349"/>
      <c r="F56" s="350">
        <v>4</v>
      </c>
      <c r="G56" s="350">
        <v>5</v>
      </c>
      <c r="H56" s="350"/>
      <c r="I56" s="351">
        <f t="shared" si="2"/>
        <v>5</v>
      </c>
      <c r="J56" s="348">
        <v>1</v>
      </c>
      <c r="K56" s="349"/>
      <c r="L56" s="350"/>
      <c r="M56" s="350"/>
      <c r="N56" s="351">
        <f>J56-K56-L56-M56</f>
        <v>1</v>
      </c>
      <c r="O56" s="348"/>
      <c r="P56" s="349"/>
      <c r="Q56" s="350"/>
      <c r="R56" s="350"/>
      <c r="S56" s="352">
        <v>9</v>
      </c>
      <c r="T56" s="348">
        <v>9</v>
      </c>
      <c r="U56" s="349"/>
      <c r="V56" s="350">
        <v>3</v>
      </c>
      <c r="W56" s="350">
        <v>4</v>
      </c>
      <c r="X56" s="350"/>
      <c r="Y56" s="351">
        <f t="shared" si="6"/>
        <v>2</v>
      </c>
      <c r="Z56" s="348"/>
      <c r="AA56" s="349"/>
      <c r="AB56" s="350"/>
      <c r="AC56" s="350"/>
      <c r="AD56" s="351"/>
      <c r="AE56" s="348"/>
      <c r="AF56" s="349"/>
      <c r="AG56" s="350"/>
      <c r="AH56" s="342"/>
      <c r="AI56" s="344">
        <f t="shared" si="1"/>
        <v>7</v>
      </c>
      <c r="AM56" s="551"/>
    </row>
    <row r="57" spans="1:35" ht="12.75" customHeight="1">
      <c r="A57" s="345">
        <v>7</v>
      </c>
      <c r="B57" s="346" t="s">
        <v>52</v>
      </c>
      <c r="C57" s="347" t="s">
        <v>2</v>
      </c>
      <c r="D57" s="348">
        <v>28</v>
      </c>
      <c r="E57" s="349"/>
      <c r="F57" s="350">
        <v>14</v>
      </c>
      <c r="G57" s="350">
        <v>6</v>
      </c>
      <c r="H57" s="350"/>
      <c r="I57" s="351">
        <f t="shared" si="2"/>
        <v>8</v>
      </c>
      <c r="J57" s="348">
        <v>11</v>
      </c>
      <c r="K57" s="349">
        <v>3</v>
      </c>
      <c r="L57" s="350">
        <v>6</v>
      </c>
      <c r="M57" s="350"/>
      <c r="N57" s="351">
        <f>J57-K57-L57-M57</f>
        <v>2</v>
      </c>
      <c r="O57" s="348">
        <v>2</v>
      </c>
      <c r="P57" s="349">
        <v>1</v>
      </c>
      <c r="Q57" s="350">
        <v>1</v>
      </c>
      <c r="R57" s="350"/>
      <c r="S57" s="352">
        <v>31</v>
      </c>
      <c r="T57" s="348">
        <v>20</v>
      </c>
      <c r="U57" s="349">
        <v>1</v>
      </c>
      <c r="V57" s="350">
        <v>7</v>
      </c>
      <c r="W57" s="350">
        <v>8</v>
      </c>
      <c r="X57" s="350"/>
      <c r="Y57" s="351">
        <f>T57-V57-W57-X57-U57</f>
        <v>4</v>
      </c>
      <c r="Z57" s="348">
        <v>9</v>
      </c>
      <c r="AA57" s="349">
        <v>1</v>
      </c>
      <c r="AB57" s="350">
        <v>3</v>
      </c>
      <c r="AC57" s="350">
        <v>1</v>
      </c>
      <c r="AD57" s="351">
        <f t="shared" si="4"/>
        <v>4</v>
      </c>
      <c r="AE57" s="348">
        <v>2</v>
      </c>
      <c r="AF57" s="349"/>
      <c r="AG57" s="350">
        <v>1</v>
      </c>
      <c r="AH57" s="342">
        <f t="shared" si="3"/>
        <v>1</v>
      </c>
      <c r="AI57" s="344">
        <f t="shared" si="1"/>
        <v>21</v>
      </c>
    </row>
    <row r="58" spans="1:35" ht="12.75" customHeight="1">
      <c r="A58" s="345">
        <v>11</v>
      </c>
      <c r="B58" s="346" t="s">
        <v>53</v>
      </c>
      <c r="C58" s="347" t="s">
        <v>3</v>
      </c>
      <c r="D58" s="348">
        <v>68</v>
      </c>
      <c r="E58" s="349"/>
      <c r="F58" s="350">
        <v>68</v>
      </c>
      <c r="G58" s="350"/>
      <c r="H58" s="350"/>
      <c r="I58" s="351"/>
      <c r="J58" s="348">
        <v>10</v>
      </c>
      <c r="K58" s="349">
        <v>10</v>
      </c>
      <c r="L58" s="350"/>
      <c r="M58" s="350"/>
      <c r="N58" s="351"/>
      <c r="O58" s="348">
        <v>2</v>
      </c>
      <c r="P58" s="349">
        <v>2</v>
      </c>
      <c r="Q58" s="350"/>
      <c r="R58" s="350"/>
      <c r="S58" s="352">
        <v>80</v>
      </c>
      <c r="T58" s="348">
        <v>68</v>
      </c>
      <c r="U58" s="349"/>
      <c r="V58" s="350">
        <v>67</v>
      </c>
      <c r="W58" s="350"/>
      <c r="X58" s="350">
        <v>1</v>
      </c>
      <c r="Y58" s="351">
        <f aca="true" t="shared" si="7" ref="Y58:Y65">T58-V58-W58-X58</f>
        <v>0</v>
      </c>
      <c r="Z58" s="348">
        <v>10</v>
      </c>
      <c r="AA58" s="349">
        <v>10</v>
      </c>
      <c r="AB58" s="350"/>
      <c r="AC58" s="350"/>
      <c r="AD58" s="351">
        <f t="shared" si="4"/>
        <v>0</v>
      </c>
      <c r="AE58" s="348">
        <v>2</v>
      </c>
      <c r="AF58" s="349">
        <v>2</v>
      </c>
      <c r="AG58" s="350"/>
      <c r="AH58" s="342">
        <f t="shared" si="3"/>
        <v>0</v>
      </c>
      <c r="AI58" s="344">
        <f t="shared" si="1"/>
        <v>80</v>
      </c>
    </row>
    <row r="59" spans="1:35" s="3" customFormat="1" ht="12.75" customHeight="1">
      <c r="A59" s="353">
        <v>26</v>
      </c>
      <c r="B59" s="354" t="s">
        <v>54</v>
      </c>
      <c r="C59" s="355" t="s">
        <v>3</v>
      </c>
      <c r="D59" s="348">
        <v>58</v>
      </c>
      <c r="E59" s="349"/>
      <c r="F59" s="350">
        <v>48</v>
      </c>
      <c r="G59" s="350">
        <v>10</v>
      </c>
      <c r="H59" s="350"/>
      <c r="I59" s="351"/>
      <c r="J59" s="348">
        <v>19</v>
      </c>
      <c r="K59" s="349">
        <v>15</v>
      </c>
      <c r="L59" s="350">
        <v>4</v>
      </c>
      <c r="M59" s="350"/>
      <c r="N59" s="351"/>
      <c r="O59" s="348">
        <v>2</v>
      </c>
      <c r="P59" s="349">
        <v>2</v>
      </c>
      <c r="Q59" s="350"/>
      <c r="R59" s="350"/>
      <c r="S59" s="352">
        <v>79</v>
      </c>
      <c r="T59" s="348">
        <v>58</v>
      </c>
      <c r="U59" s="349"/>
      <c r="V59" s="350">
        <v>47</v>
      </c>
      <c r="W59" s="350">
        <v>8</v>
      </c>
      <c r="X59" s="350"/>
      <c r="Y59" s="351">
        <f t="shared" si="7"/>
        <v>3</v>
      </c>
      <c r="Z59" s="348">
        <v>19</v>
      </c>
      <c r="AA59" s="349">
        <v>15</v>
      </c>
      <c r="AB59" s="350">
        <v>4</v>
      </c>
      <c r="AC59" s="350"/>
      <c r="AD59" s="351">
        <f t="shared" si="4"/>
        <v>0</v>
      </c>
      <c r="AE59" s="348">
        <v>2</v>
      </c>
      <c r="AF59" s="349">
        <v>2</v>
      </c>
      <c r="AG59" s="350"/>
      <c r="AH59" s="342">
        <f t="shared" si="3"/>
        <v>0</v>
      </c>
      <c r="AI59" s="344">
        <f t="shared" si="1"/>
        <v>76</v>
      </c>
    </row>
    <row r="60" spans="1:35" ht="12.75" customHeight="1">
      <c r="A60" s="345">
        <v>64</v>
      </c>
      <c r="B60" s="346" t="s">
        <v>55</v>
      </c>
      <c r="C60" s="347" t="s">
        <v>4</v>
      </c>
      <c r="D60" s="348">
        <v>12</v>
      </c>
      <c r="E60" s="349"/>
      <c r="F60" s="350">
        <v>10</v>
      </c>
      <c r="G60" s="350">
        <v>2</v>
      </c>
      <c r="H60" s="350"/>
      <c r="I60" s="351"/>
      <c r="J60" s="348">
        <v>7</v>
      </c>
      <c r="K60" s="349">
        <v>7</v>
      </c>
      <c r="L60" s="350"/>
      <c r="M60" s="350"/>
      <c r="N60" s="351"/>
      <c r="O60" s="348">
        <v>1</v>
      </c>
      <c r="P60" s="349">
        <v>1</v>
      </c>
      <c r="Q60" s="350"/>
      <c r="R60" s="350"/>
      <c r="S60" s="352">
        <v>20</v>
      </c>
      <c r="T60" s="348">
        <v>12</v>
      </c>
      <c r="U60" s="349"/>
      <c r="V60" s="350">
        <v>11</v>
      </c>
      <c r="W60" s="350"/>
      <c r="X60" s="350"/>
      <c r="Y60" s="351">
        <f t="shared" si="7"/>
        <v>1</v>
      </c>
      <c r="Z60" s="348">
        <v>7</v>
      </c>
      <c r="AA60" s="349">
        <v>7</v>
      </c>
      <c r="AB60" s="350"/>
      <c r="AC60" s="350"/>
      <c r="AD60" s="351">
        <f t="shared" si="4"/>
        <v>0</v>
      </c>
      <c r="AE60" s="348">
        <v>1</v>
      </c>
      <c r="AF60" s="349">
        <v>1</v>
      </c>
      <c r="AG60" s="350"/>
      <c r="AH60" s="342">
        <f t="shared" si="3"/>
        <v>0</v>
      </c>
      <c r="AI60" s="344">
        <f t="shared" si="1"/>
        <v>19</v>
      </c>
    </row>
    <row r="61" spans="1:35" ht="12.75" customHeight="1">
      <c r="A61" s="345">
        <v>12</v>
      </c>
      <c r="B61" s="346" t="s">
        <v>56</v>
      </c>
      <c r="C61" s="347" t="s">
        <v>3</v>
      </c>
      <c r="D61" s="348">
        <v>45</v>
      </c>
      <c r="E61" s="349"/>
      <c r="F61" s="350">
        <v>42</v>
      </c>
      <c r="G61" s="350">
        <v>1</v>
      </c>
      <c r="H61" s="350"/>
      <c r="I61" s="351">
        <f t="shared" si="2"/>
        <v>2</v>
      </c>
      <c r="J61" s="348">
        <v>12</v>
      </c>
      <c r="K61" s="349">
        <v>11</v>
      </c>
      <c r="L61" s="350">
        <v>1</v>
      </c>
      <c r="M61" s="350"/>
      <c r="N61" s="351"/>
      <c r="O61" s="348">
        <v>3</v>
      </c>
      <c r="P61" s="349">
        <v>3</v>
      </c>
      <c r="Q61" s="350"/>
      <c r="R61" s="350"/>
      <c r="S61" s="352">
        <v>58</v>
      </c>
      <c r="T61" s="348">
        <v>43</v>
      </c>
      <c r="U61" s="349"/>
      <c r="V61" s="350">
        <v>37</v>
      </c>
      <c r="W61" s="350">
        <v>6</v>
      </c>
      <c r="X61" s="350"/>
      <c r="Y61" s="351">
        <f t="shared" si="7"/>
        <v>0</v>
      </c>
      <c r="Z61" s="348">
        <v>12</v>
      </c>
      <c r="AA61" s="349">
        <v>7</v>
      </c>
      <c r="AB61" s="350">
        <v>5</v>
      </c>
      <c r="AC61" s="350"/>
      <c r="AD61" s="351">
        <f t="shared" si="4"/>
        <v>0</v>
      </c>
      <c r="AE61" s="348">
        <v>3</v>
      </c>
      <c r="AF61" s="349">
        <v>3</v>
      </c>
      <c r="AG61" s="350"/>
      <c r="AH61" s="342">
        <f t="shared" si="3"/>
        <v>0</v>
      </c>
      <c r="AI61" s="344">
        <f t="shared" si="1"/>
        <v>58</v>
      </c>
    </row>
    <row r="62" spans="1:35" ht="12.75" customHeight="1">
      <c r="A62" s="345">
        <v>34</v>
      </c>
      <c r="B62" s="346" t="s">
        <v>57</v>
      </c>
      <c r="C62" s="347" t="s">
        <v>1</v>
      </c>
      <c r="D62" s="348">
        <v>49</v>
      </c>
      <c r="E62" s="349"/>
      <c r="F62" s="350">
        <v>43</v>
      </c>
      <c r="G62" s="350">
        <v>2</v>
      </c>
      <c r="H62" s="350"/>
      <c r="I62" s="351">
        <f t="shared" si="2"/>
        <v>4</v>
      </c>
      <c r="J62" s="348">
        <v>29</v>
      </c>
      <c r="K62" s="349">
        <v>26</v>
      </c>
      <c r="L62" s="350">
        <v>1</v>
      </c>
      <c r="M62" s="350"/>
      <c r="N62" s="351">
        <f>J62-K62-L62-M62</f>
        <v>2</v>
      </c>
      <c r="O62" s="348">
        <v>2</v>
      </c>
      <c r="P62" s="349">
        <v>2</v>
      </c>
      <c r="Q62" s="350"/>
      <c r="R62" s="350"/>
      <c r="S62" s="352">
        <v>74</v>
      </c>
      <c r="T62" s="348">
        <v>45</v>
      </c>
      <c r="U62" s="349"/>
      <c r="V62" s="350">
        <v>39</v>
      </c>
      <c r="W62" s="350">
        <v>2</v>
      </c>
      <c r="X62" s="350">
        <v>1</v>
      </c>
      <c r="Y62" s="351">
        <f t="shared" si="7"/>
        <v>3</v>
      </c>
      <c r="Z62" s="348">
        <v>27</v>
      </c>
      <c r="AA62" s="349">
        <v>25</v>
      </c>
      <c r="AB62" s="350">
        <v>1</v>
      </c>
      <c r="AC62" s="350"/>
      <c r="AD62" s="351">
        <f t="shared" si="4"/>
        <v>1</v>
      </c>
      <c r="AE62" s="348">
        <v>2</v>
      </c>
      <c r="AF62" s="349">
        <v>2</v>
      </c>
      <c r="AG62" s="350"/>
      <c r="AH62" s="342">
        <f t="shared" si="3"/>
        <v>0</v>
      </c>
      <c r="AI62" s="344">
        <f t="shared" si="1"/>
        <v>70</v>
      </c>
    </row>
    <row r="63" spans="1:35" ht="12.75" customHeight="1">
      <c r="A63" s="345">
        <v>33</v>
      </c>
      <c r="B63" s="346" t="s">
        <v>58</v>
      </c>
      <c r="C63" s="347" t="s">
        <v>2</v>
      </c>
      <c r="D63" s="348">
        <v>48</v>
      </c>
      <c r="E63" s="349"/>
      <c r="F63" s="350">
        <v>44</v>
      </c>
      <c r="G63" s="350">
        <v>2</v>
      </c>
      <c r="H63" s="350"/>
      <c r="I63" s="351">
        <f t="shared" si="2"/>
        <v>2</v>
      </c>
      <c r="J63" s="348">
        <v>27</v>
      </c>
      <c r="K63" s="349">
        <v>25</v>
      </c>
      <c r="L63" s="350">
        <v>1</v>
      </c>
      <c r="M63" s="350">
        <v>1</v>
      </c>
      <c r="N63" s="351"/>
      <c r="O63" s="348">
        <v>5</v>
      </c>
      <c r="P63" s="349">
        <v>4</v>
      </c>
      <c r="Q63" s="350"/>
      <c r="R63" s="350">
        <f>O63-P63-Q63</f>
        <v>1</v>
      </c>
      <c r="S63" s="352">
        <v>77</v>
      </c>
      <c r="T63" s="348">
        <v>46</v>
      </c>
      <c r="U63" s="349"/>
      <c r="V63" s="350">
        <v>40</v>
      </c>
      <c r="W63" s="350">
        <v>2</v>
      </c>
      <c r="X63" s="350">
        <v>1</v>
      </c>
      <c r="Y63" s="351">
        <f t="shared" si="7"/>
        <v>3</v>
      </c>
      <c r="Z63" s="348">
        <v>27</v>
      </c>
      <c r="AA63" s="349">
        <v>23</v>
      </c>
      <c r="AB63" s="350">
        <v>1</v>
      </c>
      <c r="AC63" s="350"/>
      <c r="AD63" s="351">
        <f t="shared" si="4"/>
        <v>3</v>
      </c>
      <c r="AE63" s="348">
        <v>4</v>
      </c>
      <c r="AF63" s="349">
        <v>4</v>
      </c>
      <c r="AG63" s="350"/>
      <c r="AH63" s="342">
        <f t="shared" si="3"/>
        <v>0</v>
      </c>
      <c r="AI63" s="344">
        <f t="shared" si="1"/>
        <v>71</v>
      </c>
    </row>
    <row r="64" spans="1:35" ht="12.75" customHeight="1">
      <c r="A64" s="345">
        <v>23</v>
      </c>
      <c r="B64" s="346" t="s">
        <v>59</v>
      </c>
      <c r="C64" s="347" t="s">
        <v>3</v>
      </c>
      <c r="D64" s="348">
        <v>51</v>
      </c>
      <c r="E64" s="349"/>
      <c r="F64" s="350">
        <v>47</v>
      </c>
      <c r="G64" s="350">
        <v>1</v>
      </c>
      <c r="H64" s="350"/>
      <c r="I64" s="351">
        <f t="shared" si="2"/>
        <v>3</v>
      </c>
      <c r="J64" s="348">
        <v>25</v>
      </c>
      <c r="K64" s="349">
        <v>22</v>
      </c>
      <c r="L64" s="350">
        <v>3</v>
      </c>
      <c r="M64" s="350"/>
      <c r="N64" s="351"/>
      <c r="O64" s="348">
        <v>4</v>
      </c>
      <c r="P64" s="349">
        <v>3</v>
      </c>
      <c r="Q64" s="350">
        <v>1</v>
      </c>
      <c r="R64" s="350"/>
      <c r="S64" s="352">
        <v>77</v>
      </c>
      <c r="T64" s="348">
        <v>48</v>
      </c>
      <c r="U64" s="349"/>
      <c r="V64" s="350">
        <v>47</v>
      </c>
      <c r="W64" s="350"/>
      <c r="X64" s="350">
        <v>1</v>
      </c>
      <c r="Y64" s="351">
        <f t="shared" si="7"/>
        <v>0</v>
      </c>
      <c r="Z64" s="348">
        <v>25</v>
      </c>
      <c r="AA64" s="349">
        <v>23</v>
      </c>
      <c r="AB64" s="350"/>
      <c r="AC64" s="350">
        <v>1</v>
      </c>
      <c r="AD64" s="351">
        <f t="shared" si="4"/>
        <v>1</v>
      </c>
      <c r="AE64" s="348">
        <v>4</v>
      </c>
      <c r="AF64" s="349">
        <v>3</v>
      </c>
      <c r="AG64" s="350">
        <v>1</v>
      </c>
      <c r="AH64" s="342">
        <f t="shared" si="3"/>
        <v>0</v>
      </c>
      <c r="AI64" s="344">
        <f t="shared" si="1"/>
        <v>76</v>
      </c>
    </row>
    <row r="65" spans="1:35" ht="12.75" customHeight="1">
      <c r="A65" s="345">
        <v>78</v>
      </c>
      <c r="B65" s="346" t="s">
        <v>60</v>
      </c>
      <c r="C65" s="347" t="s">
        <v>3</v>
      </c>
      <c r="D65" s="348">
        <v>25</v>
      </c>
      <c r="E65" s="349"/>
      <c r="F65" s="350">
        <v>13</v>
      </c>
      <c r="G65" s="350">
        <v>9</v>
      </c>
      <c r="H65" s="350"/>
      <c r="I65" s="351">
        <f t="shared" si="2"/>
        <v>3</v>
      </c>
      <c r="J65" s="348">
        <v>14</v>
      </c>
      <c r="K65" s="349">
        <v>8</v>
      </c>
      <c r="L65" s="350">
        <v>5</v>
      </c>
      <c r="M65" s="350"/>
      <c r="N65" s="351">
        <f>J65-K65-L65-M65</f>
        <v>1</v>
      </c>
      <c r="O65" s="348">
        <v>1</v>
      </c>
      <c r="P65" s="349"/>
      <c r="Q65" s="350">
        <v>1</v>
      </c>
      <c r="R65" s="350"/>
      <c r="S65" s="352">
        <v>36</v>
      </c>
      <c r="T65" s="348">
        <v>22</v>
      </c>
      <c r="U65" s="349"/>
      <c r="V65" s="350">
        <v>18</v>
      </c>
      <c r="W65" s="350">
        <v>2</v>
      </c>
      <c r="X65" s="350"/>
      <c r="Y65" s="351">
        <f t="shared" si="7"/>
        <v>2</v>
      </c>
      <c r="Z65" s="348">
        <v>13</v>
      </c>
      <c r="AA65" s="349">
        <v>8</v>
      </c>
      <c r="AB65" s="350">
        <v>2</v>
      </c>
      <c r="AC65" s="350"/>
      <c r="AD65" s="351">
        <f t="shared" si="4"/>
        <v>3</v>
      </c>
      <c r="AE65" s="348">
        <v>1</v>
      </c>
      <c r="AF65" s="349">
        <v>1</v>
      </c>
      <c r="AG65" s="350"/>
      <c r="AH65" s="342">
        <f t="shared" si="3"/>
        <v>0</v>
      </c>
      <c r="AI65" s="344">
        <f t="shared" si="1"/>
        <v>31</v>
      </c>
    </row>
    <row r="66" spans="1:35" ht="12.75" customHeight="1">
      <c r="A66" s="345">
        <v>48</v>
      </c>
      <c r="B66" s="346" t="s">
        <v>61</v>
      </c>
      <c r="C66" s="347" t="s">
        <v>2</v>
      </c>
      <c r="D66" s="348">
        <v>29</v>
      </c>
      <c r="E66" s="349">
        <v>1</v>
      </c>
      <c r="F66" s="350">
        <v>18</v>
      </c>
      <c r="G66" s="350">
        <v>8</v>
      </c>
      <c r="H66" s="350"/>
      <c r="I66" s="351">
        <f>D66-E66-F66-G66-H66</f>
        <v>2</v>
      </c>
      <c r="J66" s="348">
        <v>13</v>
      </c>
      <c r="K66" s="349">
        <v>3</v>
      </c>
      <c r="L66" s="350">
        <v>9</v>
      </c>
      <c r="M66" s="350"/>
      <c r="N66" s="351">
        <f>J66-K66-L66-M66</f>
        <v>1</v>
      </c>
      <c r="O66" s="348">
        <v>3</v>
      </c>
      <c r="P66" s="349"/>
      <c r="Q66" s="350">
        <v>2</v>
      </c>
      <c r="R66" s="350">
        <f>O66-P66-Q66</f>
        <v>1</v>
      </c>
      <c r="S66" s="352">
        <v>40</v>
      </c>
      <c r="T66" s="348">
        <v>26</v>
      </c>
      <c r="U66" s="349"/>
      <c r="V66" s="350">
        <v>23</v>
      </c>
      <c r="W66" s="350">
        <v>2</v>
      </c>
      <c r="X66" s="350"/>
      <c r="Y66" s="351">
        <f>T66-U66-V66-W66-X66</f>
        <v>1</v>
      </c>
      <c r="Z66" s="348">
        <v>12</v>
      </c>
      <c r="AA66" s="349">
        <v>9</v>
      </c>
      <c r="AB66" s="350"/>
      <c r="AC66" s="350"/>
      <c r="AD66" s="351">
        <f>Z66-AA66-AB66-AC66</f>
        <v>3</v>
      </c>
      <c r="AE66" s="348">
        <v>2</v>
      </c>
      <c r="AF66" s="349">
        <v>1</v>
      </c>
      <c r="AG66" s="350"/>
      <c r="AH66" s="342">
        <f t="shared" si="3"/>
        <v>1</v>
      </c>
      <c r="AI66" s="344">
        <f t="shared" si="1"/>
        <v>35</v>
      </c>
    </row>
    <row r="67" spans="1:35" ht="12.75" customHeight="1">
      <c r="A67" s="345">
        <v>67</v>
      </c>
      <c r="B67" s="346" t="s">
        <v>62</v>
      </c>
      <c r="C67" s="347" t="s">
        <v>2</v>
      </c>
      <c r="D67" s="348">
        <v>24</v>
      </c>
      <c r="E67" s="349"/>
      <c r="F67" s="350">
        <v>20</v>
      </c>
      <c r="G67" s="350">
        <v>1</v>
      </c>
      <c r="H67" s="350"/>
      <c r="I67" s="351">
        <f t="shared" si="2"/>
        <v>3</v>
      </c>
      <c r="J67" s="348">
        <v>15</v>
      </c>
      <c r="K67" s="349">
        <v>15</v>
      </c>
      <c r="L67" s="350"/>
      <c r="M67" s="350"/>
      <c r="N67" s="351"/>
      <c r="O67" s="348">
        <v>1</v>
      </c>
      <c r="P67" s="349">
        <v>1</v>
      </c>
      <c r="Q67" s="350"/>
      <c r="R67" s="350"/>
      <c r="S67" s="352">
        <v>37</v>
      </c>
      <c r="T67" s="348">
        <v>21</v>
      </c>
      <c r="U67" s="349"/>
      <c r="V67" s="350">
        <v>19</v>
      </c>
      <c r="W67" s="350"/>
      <c r="X67" s="350">
        <v>1</v>
      </c>
      <c r="Y67" s="351">
        <f>T67-V67-W67-X67</f>
        <v>1</v>
      </c>
      <c r="Z67" s="348">
        <v>15</v>
      </c>
      <c r="AA67" s="349">
        <v>13</v>
      </c>
      <c r="AB67" s="350">
        <v>2</v>
      </c>
      <c r="AC67" s="350"/>
      <c r="AD67" s="351">
        <f t="shared" si="4"/>
        <v>0</v>
      </c>
      <c r="AE67" s="348">
        <v>1</v>
      </c>
      <c r="AF67" s="349">
        <v>1</v>
      </c>
      <c r="AG67" s="350"/>
      <c r="AH67" s="342">
        <f t="shared" si="3"/>
        <v>0</v>
      </c>
      <c r="AI67" s="344">
        <f t="shared" si="1"/>
        <v>36</v>
      </c>
    </row>
    <row r="68" spans="1:35" ht="12.75" customHeight="1">
      <c r="A68" s="345">
        <v>32</v>
      </c>
      <c r="B68" s="346" t="s">
        <v>64</v>
      </c>
      <c r="C68" s="347" t="s">
        <v>1</v>
      </c>
      <c r="D68" s="348">
        <v>24</v>
      </c>
      <c r="E68" s="349"/>
      <c r="F68" s="350">
        <v>19</v>
      </c>
      <c r="G68" s="350">
        <v>3</v>
      </c>
      <c r="H68" s="350"/>
      <c r="I68" s="351">
        <f t="shared" si="2"/>
        <v>2</v>
      </c>
      <c r="J68" s="348">
        <v>11</v>
      </c>
      <c r="K68" s="349">
        <v>11</v>
      </c>
      <c r="L68" s="350"/>
      <c r="M68" s="350"/>
      <c r="N68" s="351"/>
      <c r="O68" s="348">
        <v>5</v>
      </c>
      <c r="P68" s="349">
        <v>3</v>
      </c>
      <c r="Q68" s="350">
        <v>2</v>
      </c>
      <c r="R68" s="350"/>
      <c r="S68" s="352">
        <v>38</v>
      </c>
      <c r="T68" s="348">
        <v>22</v>
      </c>
      <c r="U68" s="349"/>
      <c r="V68" s="350">
        <v>19</v>
      </c>
      <c r="W68" s="350">
        <v>1</v>
      </c>
      <c r="X68" s="350"/>
      <c r="Y68" s="351">
        <f>T68-V68-W68-X68</f>
        <v>2</v>
      </c>
      <c r="Z68" s="348">
        <v>11</v>
      </c>
      <c r="AA68" s="349">
        <v>10</v>
      </c>
      <c r="AB68" s="350">
        <v>1</v>
      </c>
      <c r="AC68" s="350"/>
      <c r="AD68" s="351">
        <f t="shared" si="4"/>
        <v>0</v>
      </c>
      <c r="AE68" s="348">
        <v>5</v>
      </c>
      <c r="AF68" s="349">
        <v>3</v>
      </c>
      <c r="AG68" s="350">
        <v>1</v>
      </c>
      <c r="AH68" s="342">
        <f t="shared" si="3"/>
        <v>1</v>
      </c>
      <c r="AI68" s="344">
        <f t="shared" si="1"/>
        <v>35</v>
      </c>
    </row>
    <row r="69" spans="1:35" ht="12.75" customHeight="1">
      <c r="A69" s="345">
        <v>72</v>
      </c>
      <c r="B69" s="346" t="s">
        <v>63</v>
      </c>
      <c r="C69" s="347" t="s">
        <v>2</v>
      </c>
      <c r="D69" s="348">
        <v>24</v>
      </c>
      <c r="E69" s="349"/>
      <c r="F69" s="350">
        <v>21</v>
      </c>
      <c r="G69" s="350">
        <v>1</v>
      </c>
      <c r="H69" s="350"/>
      <c r="I69" s="351">
        <f t="shared" si="2"/>
        <v>2</v>
      </c>
      <c r="J69" s="348">
        <v>10</v>
      </c>
      <c r="K69" s="349">
        <v>10</v>
      </c>
      <c r="L69" s="350"/>
      <c r="M69" s="350"/>
      <c r="N69" s="351"/>
      <c r="O69" s="348">
        <v>6</v>
      </c>
      <c r="P69" s="349">
        <v>5</v>
      </c>
      <c r="Q69" s="350"/>
      <c r="R69" s="350">
        <f>O69-P69-Q69</f>
        <v>1</v>
      </c>
      <c r="S69" s="352">
        <v>37</v>
      </c>
      <c r="T69" s="348">
        <v>22</v>
      </c>
      <c r="U69" s="349"/>
      <c r="V69" s="350">
        <v>22</v>
      </c>
      <c r="W69" s="350"/>
      <c r="X69" s="350"/>
      <c r="Y69" s="351">
        <f>T69-V69-W69-X69</f>
        <v>0</v>
      </c>
      <c r="Z69" s="348">
        <v>10</v>
      </c>
      <c r="AA69" s="349">
        <v>9</v>
      </c>
      <c r="AB69" s="350"/>
      <c r="AC69" s="350">
        <v>1</v>
      </c>
      <c r="AD69" s="351">
        <f t="shared" si="4"/>
        <v>0</v>
      </c>
      <c r="AE69" s="348">
        <v>5</v>
      </c>
      <c r="AF69" s="349">
        <v>4</v>
      </c>
      <c r="AG69" s="350">
        <v>1</v>
      </c>
      <c r="AH69" s="342">
        <f t="shared" si="3"/>
        <v>0</v>
      </c>
      <c r="AI69" s="344">
        <f t="shared" si="1"/>
        <v>37</v>
      </c>
    </row>
    <row r="70" spans="1:35" ht="12.75" customHeight="1" thickBot="1">
      <c r="A70" s="357">
        <v>85</v>
      </c>
      <c r="B70" s="358" t="s">
        <v>65</v>
      </c>
      <c r="C70" s="359" t="s">
        <v>3</v>
      </c>
      <c r="D70" s="360">
        <v>28</v>
      </c>
      <c r="E70" s="361"/>
      <c r="F70" s="362">
        <v>12</v>
      </c>
      <c r="G70" s="362">
        <v>14</v>
      </c>
      <c r="H70" s="362"/>
      <c r="I70" s="351">
        <f t="shared" si="2"/>
        <v>2</v>
      </c>
      <c r="J70" s="360">
        <v>12</v>
      </c>
      <c r="K70" s="361">
        <v>2</v>
      </c>
      <c r="L70" s="362">
        <v>10</v>
      </c>
      <c r="M70" s="362"/>
      <c r="N70" s="351"/>
      <c r="O70" s="360"/>
      <c r="P70" s="361"/>
      <c r="Q70" s="362"/>
      <c r="R70" s="350"/>
      <c r="S70" s="363">
        <v>38</v>
      </c>
      <c r="T70" s="360">
        <v>26</v>
      </c>
      <c r="U70" s="361"/>
      <c r="V70" s="362">
        <v>15</v>
      </c>
      <c r="W70" s="362">
        <v>7</v>
      </c>
      <c r="X70" s="362"/>
      <c r="Y70" s="351">
        <f>T70-V70-W70-X70</f>
        <v>4</v>
      </c>
      <c r="Z70" s="360">
        <v>12</v>
      </c>
      <c r="AA70" s="361">
        <v>6</v>
      </c>
      <c r="AB70" s="362">
        <v>5</v>
      </c>
      <c r="AC70" s="362"/>
      <c r="AD70" s="351">
        <f t="shared" si="4"/>
        <v>1</v>
      </c>
      <c r="AE70" s="552"/>
      <c r="AF70" s="553"/>
      <c r="AG70" s="554"/>
      <c r="AH70" s="555">
        <f t="shared" si="3"/>
        <v>0</v>
      </c>
      <c r="AI70" s="556">
        <f t="shared" si="1"/>
        <v>33</v>
      </c>
    </row>
    <row r="71" spans="1:35" ht="12.75" customHeight="1" thickBot="1">
      <c r="A71" s="364"/>
      <c r="B71" s="211" t="s">
        <v>90</v>
      </c>
      <c r="C71" s="365"/>
      <c r="D71" s="366">
        <f aca="true" t="shared" si="8" ref="D71:I71">SUM(D9:D70)</f>
        <v>1962</v>
      </c>
      <c r="E71" s="367">
        <f t="shared" si="8"/>
        <v>2</v>
      </c>
      <c r="F71" s="368">
        <f t="shared" si="8"/>
        <v>1516</v>
      </c>
      <c r="G71" s="368">
        <f t="shared" si="8"/>
        <v>277</v>
      </c>
      <c r="H71" s="368">
        <f t="shared" si="8"/>
        <v>2</v>
      </c>
      <c r="I71" s="369">
        <f t="shared" si="8"/>
        <v>165</v>
      </c>
      <c r="J71" s="370">
        <f aca="true" t="shared" si="9" ref="J71:S71">SUM(J9:J70)</f>
        <v>838</v>
      </c>
      <c r="K71" s="371">
        <f t="shared" si="9"/>
        <v>613</v>
      </c>
      <c r="L71" s="372">
        <f t="shared" si="9"/>
        <v>172</v>
      </c>
      <c r="M71" s="372">
        <f t="shared" si="9"/>
        <v>1</v>
      </c>
      <c r="N71" s="373">
        <f t="shared" si="9"/>
        <v>52</v>
      </c>
      <c r="O71" s="370">
        <f t="shared" si="9"/>
        <v>165</v>
      </c>
      <c r="P71" s="371">
        <f t="shared" si="9"/>
        <v>110</v>
      </c>
      <c r="Q71" s="372">
        <f t="shared" si="9"/>
        <v>45</v>
      </c>
      <c r="R71" s="372">
        <f t="shared" si="9"/>
        <v>10</v>
      </c>
      <c r="S71" s="370">
        <f t="shared" si="9"/>
        <v>2736</v>
      </c>
      <c r="T71" s="366">
        <f aca="true" t="shared" si="10" ref="T71:AG71">SUM(T9:T70)</f>
        <v>1795</v>
      </c>
      <c r="U71" s="367">
        <f t="shared" si="10"/>
        <v>4</v>
      </c>
      <c r="V71" s="368">
        <f t="shared" si="10"/>
        <v>1397</v>
      </c>
      <c r="W71" s="368">
        <f t="shared" si="10"/>
        <v>225</v>
      </c>
      <c r="X71" s="368">
        <f t="shared" si="10"/>
        <v>27</v>
      </c>
      <c r="Y71" s="369">
        <f t="shared" si="10"/>
        <v>142</v>
      </c>
      <c r="Z71" s="370">
        <f t="shared" si="10"/>
        <v>786</v>
      </c>
      <c r="AA71" s="371">
        <f t="shared" si="10"/>
        <v>574</v>
      </c>
      <c r="AB71" s="372">
        <f t="shared" si="10"/>
        <v>137</v>
      </c>
      <c r="AC71" s="372">
        <f t="shared" si="10"/>
        <v>7</v>
      </c>
      <c r="AD71" s="373">
        <f t="shared" si="10"/>
        <v>68</v>
      </c>
      <c r="AE71" s="557">
        <f t="shared" si="10"/>
        <v>155</v>
      </c>
      <c r="AF71" s="558">
        <f t="shared" si="10"/>
        <v>90</v>
      </c>
      <c r="AG71" s="559">
        <f t="shared" si="10"/>
        <v>49</v>
      </c>
      <c r="AH71" s="560">
        <f t="shared" si="3"/>
        <v>16</v>
      </c>
      <c r="AI71" s="557">
        <f>SUM(AI9:AI70)</f>
        <v>2506</v>
      </c>
    </row>
    <row r="72" spans="1:35" ht="13.5" thickBot="1">
      <c r="A72" s="644" t="s">
        <v>91</v>
      </c>
      <c r="B72" s="645"/>
      <c r="C72" s="646"/>
      <c r="D72" s="374">
        <v>66.17</v>
      </c>
      <c r="E72" s="375">
        <f>E71*100/D71</f>
        <v>0.1019367991845056</v>
      </c>
      <c r="F72" s="376">
        <f>F71*100/D71</f>
        <v>77.26809378185526</v>
      </c>
      <c r="G72" s="376">
        <f>G71*100/D71</f>
        <v>14.118246687054027</v>
      </c>
      <c r="H72" s="376">
        <f>H71*100/D71</f>
        <v>0.1019367991845056</v>
      </c>
      <c r="I72" s="377">
        <f>I71*100/D71</f>
        <v>8.409785932721713</v>
      </c>
      <c r="J72" s="374">
        <v>28.26</v>
      </c>
      <c r="K72" s="378">
        <f>K71*100/J71</f>
        <v>73.15035799522673</v>
      </c>
      <c r="L72" s="376">
        <f>L71*100/J71</f>
        <v>20.525059665871122</v>
      </c>
      <c r="M72" s="376">
        <f>M71*100/J71</f>
        <v>0.11933174224343675</v>
      </c>
      <c r="N72" s="377">
        <f>N71*100/J71</f>
        <v>6.205250596658711</v>
      </c>
      <c r="O72" s="374">
        <v>5.56</v>
      </c>
      <c r="P72" s="378">
        <f>P71*100/O71</f>
        <v>66.66666666666667</v>
      </c>
      <c r="Q72" s="376">
        <f>Q71*100/O71</f>
        <v>27.272727272727273</v>
      </c>
      <c r="R72" s="377">
        <f>R71*100/O71</f>
        <v>6.0606060606060606</v>
      </c>
      <c r="S72" s="374">
        <f>S71*100/2965</f>
        <v>92.27655986509275</v>
      </c>
      <c r="T72" s="374">
        <v>66.17</v>
      </c>
      <c r="U72" s="375">
        <f>U71*100/T71</f>
        <v>0.22284122562674094</v>
      </c>
      <c r="V72" s="376">
        <f>V71*100/T71</f>
        <v>77.82729805013928</v>
      </c>
      <c r="W72" s="376">
        <f>W71*100/T71</f>
        <v>12.534818941504179</v>
      </c>
      <c r="X72" s="376">
        <f>X71*100/T71</f>
        <v>1.5041782729805013</v>
      </c>
      <c r="Y72" s="377">
        <f>Y71*100/T71</f>
        <v>7.910863509749303</v>
      </c>
      <c r="Z72" s="374">
        <v>28.26</v>
      </c>
      <c r="AA72" s="378">
        <f>AA71*100/Z71</f>
        <v>73.02798982188295</v>
      </c>
      <c r="AB72" s="376">
        <f>AB71*100/Z71</f>
        <v>17.43002544529262</v>
      </c>
      <c r="AC72" s="376">
        <f>AC71*100/Z71</f>
        <v>0.8905852417302799</v>
      </c>
      <c r="AD72" s="377">
        <f>AD71*100/Z71</f>
        <v>8.651399491094148</v>
      </c>
      <c r="AE72" s="374">
        <v>5.56</v>
      </c>
      <c r="AF72" s="378">
        <f>AF71*100/AE71</f>
        <v>58.064516129032256</v>
      </c>
      <c r="AG72" s="376">
        <f>AG71*100/AE71</f>
        <v>31.612903225806452</v>
      </c>
      <c r="AH72" s="377">
        <f>AH71*100/AE71</f>
        <v>10.32258064516129</v>
      </c>
      <c r="AI72" s="374">
        <f>AI71*100/2965</f>
        <v>84.5193929173693</v>
      </c>
    </row>
    <row r="73" spans="1:33" ht="12.75">
      <c r="A73" s="379"/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AG73" t="s">
        <v>164</v>
      </c>
    </row>
    <row r="74" spans="1:18" ht="12.75">
      <c r="A74" s="379"/>
      <c r="B74" s="379" t="s">
        <v>93</v>
      </c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</row>
    <row r="75" spans="1:18" ht="12.75">
      <c r="A75" s="379"/>
      <c r="B75" s="1" t="s">
        <v>131</v>
      </c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</row>
    <row r="76" spans="1:18" ht="12.75">
      <c r="A76" s="379"/>
      <c r="B76" s="1" t="s">
        <v>132</v>
      </c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</row>
    <row r="77" spans="1:18" ht="12.75">
      <c r="A77" s="379"/>
      <c r="B77" s="1" t="s">
        <v>133</v>
      </c>
      <c r="C77" s="379"/>
      <c r="D77" s="379"/>
      <c r="E77" s="379"/>
      <c r="F77" s="379"/>
      <c r="G77" s="379"/>
      <c r="H77" s="379"/>
      <c r="I77" s="379"/>
      <c r="J77" s="380"/>
      <c r="K77" s="381"/>
      <c r="L77" s="379"/>
      <c r="M77" s="379"/>
      <c r="N77" s="379"/>
      <c r="O77" s="379"/>
      <c r="P77" s="379"/>
      <c r="Q77" s="379"/>
      <c r="R77" s="379"/>
    </row>
    <row r="79" ht="12.75">
      <c r="B79" s="1" t="s">
        <v>142</v>
      </c>
    </row>
    <row r="80" ht="12.75">
      <c r="B80" s="1" t="s">
        <v>134</v>
      </c>
    </row>
    <row r="81" ht="12.75">
      <c r="B81" s="1" t="s">
        <v>135</v>
      </c>
    </row>
    <row r="82" ht="12.75">
      <c r="B82" s="1" t="s">
        <v>147</v>
      </c>
    </row>
    <row r="83" ht="12.75">
      <c r="B83" s="1" t="s">
        <v>148</v>
      </c>
    </row>
    <row r="84" ht="12.75">
      <c r="B84" s="1" t="s">
        <v>149</v>
      </c>
    </row>
  </sheetData>
  <sheetProtection password="9DB4" sheet="1" objects="1" scenarios="1"/>
  <mergeCells count="18">
    <mergeCell ref="T6:AH6"/>
    <mergeCell ref="AI6:AI8"/>
    <mergeCell ref="T7:Y7"/>
    <mergeCell ref="Z7:AD7"/>
    <mergeCell ref="AE7:AH7"/>
    <mergeCell ref="A1:AC1"/>
    <mergeCell ref="A2:AC2"/>
    <mergeCell ref="A5:X5"/>
    <mergeCell ref="A4:Q4"/>
    <mergeCell ref="A72:C72"/>
    <mergeCell ref="A6:A8"/>
    <mergeCell ref="B6:B8"/>
    <mergeCell ref="C6:C8"/>
    <mergeCell ref="D6:R6"/>
    <mergeCell ref="S6:S8"/>
    <mergeCell ref="D7:I7"/>
    <mergeCell ref="J7:N7"/>
    <mergeCell ref="O7:R7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9"/>
  <sheetViews>
    <sheetView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2" sqref="A12"/>
      <selection pane="bottomRight" activeCell="F34" sqref="F34"/>
    </sheetView>
  </sheetViews>
  <sheetFormatPr defaultColWidth="9.140625" defaultRowHeight="12.75"/>
  <cols>
    <col min="1" max="1" width="4.140625" style="0" customWidth="1"/>
    <col min="2" max="2" width="15.57421875" style="0" customWidth="1"/>
    <col min="3" max="3" width="5.421875" style="0" customWidth="1"/>
    <col min="4" max="36" width="4.7109375" style="0" customWidth="1"/>
  </cols>
  <sheetData>
    <row r="1" spans="1:20" ht="15">
      <c r="A1" s="671" t="s">
        <v>7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</row>
    <row r="2" spans="1:29" s="1" customFormat="1" ht="12.75">
      <c r="A2" s="589" t="s">
        <v>67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13"/>
      <c r="V2" s="13"/>
      <c r="W2" s="13"/>
      <c r="X2" s="13"/>
      <c r="Y2" s="13"/>
      <c r="Z2" s="13"/>
      <c r="AA2" s="13"/>
      <c r="AB2" s="13"/>
      <c r="AC2" s="13"/>
    </row>
    <row r="3" spans="1:29" s="1" customFormat="1" ht="12.75">
      <c r="A3" s="589" t="s">
        <v>125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13"/>
      <c r="V3" s="13"/>
      <c r="W3" s="13"/>
      <c r="X3" s="13"/>
      <c r="Y3" s="13"/>
      <c r="Z3" s="13"/>
      <c r="AA3" s="13"/>
      <c r="AB3" s="13"/>
      <c r="AC3" s="13"/>
    </row>
    <row r="4" spans="1:18" ht="9.75" customHeight="1">
      <c r="A4" s="332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</row>
    <row r="5" spans="1:18" ht="16.5" customHeight="1">
      <c r="A5" s="634" t="s">
        <v>170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331"/>
    </row>
    <row r="6" spans="1:20" ht="12.75">
      <c r="A6" s="635" t="s">
        <v>167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</row>
    <row r="7" spans="1:20" ht="13.5" thickBot="1">
      <c r="A7" s="438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</row>
    <row r="8" spans="1:20" ht="12.75" customHeight="1" thickBot="1">
      <c r="A8" s="654" t="s">
        <v>69</v>
      </c>
      <c r="B8" s="657" t="s">
        <v>104</v>
      </c>
      <c r="C8" s="660" t="s">
        <v>0</v>
      </c>
      <c r="D8" s="636" t="s">
        <v>151</v>
      </c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68" t="s">
        <v>156</v>
      </c>
    </row>
    <row r="9" spans="1:20" ht="12.75" customHeight="1" thickBot="1">
      <c r="A9" s="655"/>
      <c r="B9" s="658"/>
      <c r="C9" s="661"/>
      <c r="D9" s="663" t="s">
        <v>127</v>
      </c>
      <c r="E9" s="664"/>
      <c r="F9" s="664"/>
      <c r="G9" s="664"/>
      <c r="H9" s="664"/>
      <c r="I9" s="665"/>
      <c r="J9" s="664" t="s">
        <v>76</v>
      </c>
      <c r="K9" s="664"/>
      <c r="L9" s="664"/>
      <c r="M9" s="664"/>
      <c r="N9" s="664"/>
      <c r="O9" s="666"/>
      <c r="P9" s="667" t="s">
        <v>77</v>
      </c>
      <c r="Q9" s="664"/>
      <c r="R9" s="664"/>
      <c r="S9" s="664"/>
      <c r="T9" s="669"/>
    </row>
    <row r="10" spans="1:20" ht="12.75" customHeight="1" thickBot="1">
      <c r="A10" s="656"/>
      <c r="B10" s="659"/>
      <c r="C10" s="662"/>
      <c r="D10" s="335" t="s">
        <v>10</v>
      </c>
      <c r="E10" s="333" t="s">
        <v>12</v>
      </c>
      <c r="F10" s="333" t="s">
        <v>5</v>
      </c>
      <c r="G10" s="333" t="s">
        <v>6</v>
      </c>
      <c r="H10" s="333" t="s">
        <v>78</v>
      </c>
      <c r="I10" s="336" t="s">
        <v>11</v>
      </c>
      <c r="J10" s="333" t="s">
        <v>76</v>
      </c>
      <c r="K10" s="333" t="s">
        <v>12</v>
      </c>
      <c r="L10" s="333" t="s">
        <v>5</v>
      </c>
      <c r="M10" s="333" t="s">
        <v>6</v>
      </c>
      <c r="N10" s="333" t="s">
        <v>78</v>
      </c>
      <c r="O10" s="334" t="s">
        <v>11</v>
      </c>
      <c r="P10" s="335" t="s">
        <v>10</v>
      </c>
      <c r="Q10" s="333" t="s">
        <v>5</v>
      </c>
      <c r="R10" s="333" t="s">
        <v>6</v>
      </c>
      <c r="S10" s="334" t="s">
        <v>11</v>
      </c>
      <c r="T10" s="670"/>
    </row>
    <row r="11" spans="1:20" ht="12.75" customHeight="1">
      <c r="A11" s="442">
        <v>17</v>
      </c>
      <c r="B11" s="447" t="s">
        <v>14</v>
      </c>
      <c r="C11" s="453" t="s">
        <v>1</v>
      </c>
      <c r="D11" s="454">
        <v>54</v>
      </c>
      <c r="E11" s="350"/>
      <c r="F11" s="350">
        <v>39</v>
      </c>
      <c r="G11" s="350">
        <v>13</v>
      </c>
      <c r="H11" s="350"/>
      <c r="I11" s="446">
        <f aca="true" t="shared" si="0" ref="I11:I73">D11-H11-G11-F11-E11</f>
        <v>2</v>
      </c>
      <c r="J11" s="458">
        <v>22</v>
      </c>
      <c r="K11" s="561"/>
      <c r="L11" s="561">
        <v>17</v>
      </c>
      <c r="M11" s="459">
        <v>5</v>
      </c>
      <c r="N11" s="459"/>
      <c r="O11" s="460">
        <f aca="true" t="shared" si="1" ref="O11:O73">J11-N11-M11-L11</f>
        <v>0</v>
      </c>
      <c r="P11" s="349">
        <v>3</v>
      </c>
      <c r="Q11" s="350">
        <v>1</v>
      </c>
      <c r="R11">
        <v>2</v>
      </c>
      <c r="S11" s="351">
        <f aca="true" t="shared" si="2" ref="S11:S73">P11-R11-Q11</f>
        <v>0</v>
      </c>
      <c r="T11" s="463">
        <f aca="true" t="shared" si="3" ref="T11:T73">D11+J11+P11-I11-O11-S11</f>
        <v>77</v>
      </c>
    </row>
    <row r="12" spans="1:20" ht="12.75" customHeight="1">
      <c r="A12" s="441">
        <v>10</v>
      </c>
      <c r="B12" s="445" t="s">
        <v>13</v>
      </c>
      <c r="C12" s="452" t="s">
        <v>2</v>
      </c>
      <c r="D12" s="454">
        <v>48</v>
      </c>
      <c r="E12" s="350"/>
      <c r="F12" s="350">
        <v>39</v>
      </c>
      <c r="G12" s="350">
        <v>7</v>
      </c>
      <c r="H12" s="350"/>
      <c r="I12" s="446">
        <f t="shared" si="0"/>
        <v>2</v>
      </c>
      <c r="J12" s="454">
        <v>24</v>
      </c>
      <c r="K12" s="349"/>
      <c r="L12" s="349">
        <v>21</v>
      </c>
      <c r="M12" s="350">
        <v>2</v>
      </c>
      <c r="N12" s="350"/>
      <c r="O12" s="461">
        <f t="shared" si="1"/>
        <v>1</v>
      </c>
      <c r="P12" s="349">
        <v>8</v>
      </c>
      <c r="Q12" s="350">
        <v>6</v>
      </c>
      <c r="R12" s="11">
        <v>2</v>
      </c>
      <c r="S12" s="351">
        <f t="shared" si="2"/>
        <v>0</v>
      </c>
      <c r="T12" s="463">
        <f t="shared" si="3"/>
        <v>77</v>
      </c>
    </row>
    <row r="13" spans="1:20" ht="12.75" customHeight="1">
      <c r="A13" s="440">
        <v>51</v>
      </c>
      <c r="B13" s="443" t="s">
        <v>15</v>
      </c>
      <c r="C13" s="451" t="s">
        <v>3</v>
      </c>
      <c r="D13" s="454">
        <v>51</v>
      </c>
      <c r="E13" s="350"/>
      <c r="F13" s="350">
        <v>34</v>
      </c>
      <c r="G13" s="350">
        <v>14</v>
      </c>
      <c r="H13" s="350"/>
      <c r="I13" s="446">
        <f t="shared" si="0"/>
        <v>3</v>
      </c>
      <c r="J13" s="454">
        <v>25</v>
      </c>
      <c r="K13" s="349"/>
      <c r="L13" s="349">
        <v>19</v>
      </c>
      <c r="M13" s="350">
        <v>6</v>
      </c>
      <c r="N13" s="350"/>
      <c r="O13" s="461">
        <f t="shared" si="1"/>
        <v>0</v>
      </c>
      <c r="P13" s="349">
        <v>3</v>
      </c>
      <c r="Q13" s="350">
        <v>1</v>
      </c>
      <c r="R13" s="11">
        <v>2</v>
      </c>
      <c r="S13" s="351">
        <f t="shared" si="2"/>
        <v>0</v>
      </c>
      <c r="T13" s="463">
        <f t="shared" si="3"/>
        <v>76</v>
      </c>
    </row>
    <row r="14" spans="1:20" ht="12.75" customHeight="1">
      <c r="A14" s="440">
        <v>53</v>
      </c>
      <c r="B14" s="443" t="s">
        <v>16</v>
      </c>
      <c r="C14" s="451" t="s">
        <v>3</v>
      </c>
      <c r="D14" s="454">
        <v>46</v>
      </c>
      <c r="E14" s="350"/>
      <c r="F14" s="350">
        <v>42</v>
      </c>
      <c r="G14" s="350">
        <v>3</v>
      </c>
      <c r="H14" s="350"/>
      <c r="I14" s="446">
        <f t="shared" si="0"/>
        <v>1</v>
      </c>
      <c r="J14" s="454">
        <v>13</v>
      </c>
      <c r="K14" s="349"/>
      <c r="L14" s="349">
        <v>13</v>
      </c>
      <c r="M14" s="350"/>
      <c r="N14" s="350"/>
      <c r="O14" s="461">
        <f t="shared" si="1"/>
        <v>0</v>
      </c>
      <c r="P14" s="349">
        <v>1</v>
      </c>
      <c r="Q14" s="350">
        <v>1</v>
      </c>
      <c r="R14" s="11"/>
      <c r="S14" s="351">
        <f t="shared" si="2"/>
        <v>0</v>
      </c>
      <c r="T14" s="463">
        <f t="shared" si="3"/>
        <v>59</v>
      </c>
    </row>
    <row r="15" spans="1:20" ht="12.75" customHeight="1">
      <c r="A15" s="440">
        <v>82</v>
      </c>
      <c r="B15" s="443" t="s">
        <v>81</v>
      </c>
      <c r="C15" s="451" t="s">
        <v>2</v>
      </c>
      <c r="D15" s="454">
        <v>9</v>
      </c>
      <c r="E15" s="350"/>
      <c r="F15" s="350">
        <v>3</v>
      </c>
      <c r="G15" s="350">
        <v>4</v>
      </c>
      <c r="H15" s="350"/>
      <c r="I15" s="446">
        <f t="shared" si="0"/>
        <v>2</v>
      </c>
      <c r="J15" s="454">
        <v>5</v>
      </c>
      <c r="K15" s="349"/>
      <c r="L15" s="349">
        <v>1</v>
      </c>
      <c r="M15" s="350">
        <v>2</v>
      </c>
      <c r="N15" s="350"/>
      <c r="O15" s="461">
        <f t="shared" si="1"/>
        <v>2</v>
      </c>
      <c r="P15" s="349"/>
      <c r="Q15" s="350"/>
      <c r="R15" s="11"/>
      <c r="S15" s="351">
        <f t="shared" si="2"/>
        <v>0</v>
      </c>
      <c r="T15" s="463">
        <f t="shared" si="3"/>
        <v>10</v>
      </c>
    </row>
    <row r="16" spans="1:20" ht="12.75" customHeight="1">
      <c r="A16" s="440">
        <v>81</v>
      </c>
      <c r="B16" s="443" t="s">
        <v>17</v>
      </c>
      <c r="C16" s="451" t="s">
        <v>1</v>
      </c>
      <c r="D16" s="454">
        <v>24</v>
      </c>
      <c r="E16" s="350"/>
      <c r="F16" s="350">
        <v>14</v>
      </c>
      <c r="G16" s="350">
        <v>4</v>
      </c>
      <c r="H16" s="350"/>
      <c r="I16" s="446">
        <f t="shared" si="0"/>
        <v>6</v>
      </c>
      <c r="J16" s="454">
        <v>13</v>
      </c>
      <c r="K16" s="349"/>
      <c r="L16" s="349">
        <v>8</v>
      </c>
      <c r="M16" s="350"/>
      <c r="N16" s="350"/>
      <c r="O16" s="461">
        <f t="shared" si="1"/>
        <v>5</v>
      </c>
      <c r="P16" s="349">
        <v>3</v>
      </c>
      <c r="Q16" s="350">
        <v>2</v>
      </c>
      <c r="R16" s="11">
        <v>1</v>
      </c>
      <c r="S16" s="351">
        <f t="shared" si="2"/>
        <v>0</v>
      </c>
      <c r="T16" s="463">
        <f t="shared" si="3"/>
        <v>29</v>
      </c>
    </row>
    <row r="17" spans="1:20" ht="12.75" customHeight="1">
      <c r="A17" s="440">
        <v>101</v>
      </c>
      <c r="B17" s="443" t="s">
        <v>153</v>
      </c>
      <c r="C17" s="451" t="s">
        <v>1</v>
      </c>
      <c r="D17" s="454">
        <v>12</v>
      </c>
      <c r="E17" s="350"/>
      <c r="F17" s="350">
        <v>7</v>
      </c>
      <c r="G17" s="350">
        <v>3</v>
      </c>
      <c r="H17" s="350"/>
      <c r="I17" s="446">
        <f t="shared" si="0"/>
        <v>2</v>
      </c>
      <c r="J17" s="454">
        <v>6</v>
      </c>
      <c r="K17" s="349"/>
      <c r="L17" s="349">
        <v>5</v>
      </c>
      <c r="M17" s="350">
        <v>1</v>
      </c>
      <c r="N17" s="350"/>
      <c r="O17" s="461">
        <f t="shared" si="1"/>
        <v>0</v>
      </c>
      <c r="P17" s="349">
        <v>2</v>
      </c>
      <c r="Q17" s="350">
        <v>2</v>
      </c>
      <c r="R17" s="11"/>
      <c r="S17" s="351">
        <f t="shared" si="2"/>
        <v>0</v>
      </c>
      <c r="T17" s="463">
        <f t="shared" si="3"/>
        <v>18</v>
      </c>
    </row>
    <row r="18" spans="1:20" ht="12.75" customHeight="1">
      <c r="A18" s="440">
        <v>102</v>
      </c>
      <c r="B18" s="443" t="s">
        <v>154</v>
      </c>
      <c r="C18" s="451" t="s">
        <v>2</v>
      </c>
      <c r="D18" s="454">
        <v>11</v>
      </c>
      <c r="E18" s="350"/>
      <c r="F18" s="350">
        <v>9</v>
      </c>
      <c r="G18" s="350"/>
      <c r="H18" s="350"/>
      <c r="I18" s="446">
        <f t="shared" si="0"/>
        <v>2</v>
      </c>
      <c r="J18" s="454">
        <v>7</v>
      </c>
      <c r="K18" s="349"/>
      <c r="L18" s="349">
        <v>7</v>
      </c>
      <c r="M18" s="350"/>
      <c r="N18" s="350"/>
      <c r="O18" s="461">
        <f t="shared" si="1"/>
        <v>0</v>
      </c>
      <c r="P18" s="349">
        <v>2</v>
      </c>
      <c r="Q18" s="350">
        <v>2</v>
      </c>
      <c r="R18" s="11"/>
      <c r="S18" s="351">
        <f t="shared" si="2"/>
        <v>0</v>
      </c>
      <c r="T18" s="463">
        <f t="shared" si="3"/>
        <v>18</v>
      </c>
    </row>
    <row r="19" spans="1:20" ht="12.75" customHeight="1">
      <c r="A19" s="440">
        <v>49</v>
      </c>
      <c r="B19" s="443" t="s">
        <v>18</v>
      </c>
      <c r="C19" s="451" t="s">
        <v>2</v>
      </c>
      <c r="D19" s="454">
        <v>9</v>
      </c>
      <c r="E19" s="350"/>
      <c r="F19" s="350">
        <v>5</v>
      </c>
      <c r="G19" s="350">
        <v>1</v>
      </c>
      <c r="H19" s="350"/>
      <c r="I19" s="446">
        <f t="shared" si="0"/>
        <v>3</v>
      </c>
      <c r="J19" s="454">
        <v>9</v>
      </c>
      <c r="K19" s="349"/>
      <c r="L19" s="349">
        <v>8</v>
      </c>
      <c r="M19" s="350">
        <v>1</v>
      </c>
      <c r="N19" s="350"/>
      <c r="O19" s="461">
        <f t="shared" si="1"/>
        <v>0</v>
      </c>
      <c r="P19" s="349">
        <v>1</v>
      </c>
      <c r="Q19" s="350">
        <v>1</v>
      </c>
      <c r="R19" s="11"/>
      <c r="S19" s="351">
        <f t="shared" si="2"/>
        <v>0</v>
      </c>
      <c r="T19" s="463">
        <f t="shared" si="3"/>
        <v>16</v>
      </c>
    </row>
    <row r="20" spans="1:20" ht="12.75" customHeight="1">
      <c r="A20" s="440">
        <v>84</v>
      </c>
      <c r="B20" s="443" t="s">
        <v>19</v>
      </c>
      <c r="C20" s="451" t="s">
        <v>3</v>
      </c>
      <c r="D20" s="454">
        <v>15</v>
      </c>
      <c r="E20" s="350"/>
      <c r="F20" s="350">
        <v>13</v>
      </c>
      <c r="G20" s="350"/>
      <c r="H20" s="350"/>
      <c r="I20" s="446">
        <f t="shared" si="0"/>
        <v>2</v>
      </c>
      <c r="J20" s="454">
        <v>4</v>
      </c>
      <c r="K20" s="349"/>
      <c r="L20" s="349">
        <v>4</v>
      </c>
      <c r="M20" s="350"/>
      <c r="N20" s="350"/>
      <c r="O20" s="461">
        <f t="shared" si="1"/>
        <v>0</v>
      </c>
      <c r="P20" s="349">
        <v>1</v>
      </c>
      <c r="Q20" s="350"/>
      <c r="R20" s="11">
        <v>1</v>
      </c>
      <c r="S20" s="351">
        <f t="shared" si="2"/>
        <v>0</v>
      </c>
      <c r="T20" s="463">
        <f t="shared" si="3"/>
        <v>18</v>
      </c>
    </row>
    <row r="21" spans="1:20" ht="12.75" customHeight="1">
      <c r="A21" s="440">
        <v>56</v>
      </c>
      <c r="B21" s="445" t="s">
        <v>20</v>
      </c>
      <c r="C21" s="452" t="s">
        <v>3</v>
      </c>
      <c r="D21" s="454">
        <v>23</v>
      </c>
      <c r="E21" s="350"/>
      <c r="F21" s="350">
        <v>13</v>
      </c>
      <c r="G21" s="350">
        <v>8</v>
      </c>
      <c r="H21" s="350"/>
      <c r="I21" s="446">
        <f t="shared" si="0"/>
        <v>2</v>
      </c>
      <c r="J21" s="454">
        <v>13</v>
      </c>
      <c r="K21" s="349"/>
      <c r="L21" s="349">
        <v>9</v>
      </c>
      <c r="M21" s="350">
        <v>3</v>
      </c>
      <c r="N21" s="350"/>
      <c r="O21" s="461">
        <f t="shared" si="1"/>
        <v>1</v>
      </c>
      <c r="P21" s="349">
        <v>3</v>
      </c>
      <c r="Q21" s="350">
        <v>2</v>
      </c>
      <c r="R21" s="11">
        <v>1</v>
      </c>
      <c r="S21" s="351">
        <f t="shared" si="2"/>
        <v>0</v>
      </c>
      <c r="T21" s="463">
        <f t="shared" si="3"/>
        <v>36</v>
      </c>
    </row>
    <row r="22" spans="1:20" ht="12.75" customHeight="1">
      <c r="A22" s="440">
        <v>25</v>
      </c>
      <c r="B22" s="443" t="s">
        <v>22</v>
      </c>
      <c r="C22" s="451" t="s">
        <v>3</v>
      </c>
      <c r="D22" s="454">
        <v>38</v>
      </c>
      <c r="E22" s="350"/>
      <c r="F22" s="350">
        <v>30</v>
      </c>
      <c r="G22" s="350">
        <v>7</v>
      </c>
      <c r="H22" s="350"/>
      <c r="I22" s="446">
        <f t="shared" si="0"/>
        <v>1</v>
      </c>
      <c r="J22" s="454">
        <v>19</v>
      </c>
      <c r="K22" s="349"/>
      <c r="L22" s="349">
        <v>13</v>
      </c>
      <c r="M22" s="350">
        <v>4</v>
      </c>
      <c r="N22" s="350"/>
      <c r="O22" s="461">
        <f t="shared" si="1"/>
        <v>2</v>
      </c>
      <c r="P22" s="349">
        <v>2</v>
      </c>
      <c r="Q22" s="350">
        <v>1</v>
      </c>
      <c r="R22" s="11">
        <v>1</v>
      </c>
      <c r="S22" s="351">
        <f t="shared" si="2"/>
        <v>0</v>
      </c>
      <c r="T22" s="463">
        <f t="shared" si="3"/>
        <v>56</v>
      </c>
    </row>
    <row r="23" spans="1:20" ht="12.75" customHeight="1">
      <c r="A23" s="442">
        <v>71</v>
      </c>
      <c r="B23" s="447" t="s">
        <v>23</v>
      </c>
      <c r="C23" s="453" t="s">
        <v>1</v>
      </c>
      <c r="D23" s="455">
        <v>21</v>
      </c>
      <c r="E23" s="342"/>
      <c r="F23" s="342">
        <v>15</v>
      </c>
      <c r="G23" s="342">
        <v>4</v>
      </c>
      <c r="H23" s="342"/>
      <c r="I23" s="446">
        <f t="shared" si="0"/>
        <v>2</v>
      </c>
      <c r="J23" s="455">
        <v>14</v>
      </c>
      <c r="K23" s="341"/>
      <c r="L23" s="341">
        <v>9</v>
      </c>
      <c r="M23" s="342">
        <v>2</v>
      </c>
      <c r="N23" s="342">
        <v>1</v>
      </c>
      <c r="O23" s="461">
        <f t="shared" si="1"/>
        <v>2</v>
      </c>
      <c r="P23" s="341">
        <v>3</v>
      </c>
      <c r="Q23" s="350">
        <v>2</v>
      </c>
      <c r="R23" s="11">
        <v>1</v>
      </c>
      <c r="S23" s="351">
        <f t="shared" si="2"/>
        <v>0</v>
      </c>
      <c r="T23" s="463">
        <f t="shared" si="3"/>
        <v>34</v>
      </c>
    </row>
    <row r="24" spans="1:20" ht="12.75" customHeight="1">
      <c r="A24" s="440">
        <v>21</v>
      </c>
      <c r="B24" s="443" t="s">
        <v>24</v>
      </c>
      <c r="C24" s="451" t="s">
        <v>2</v>
      </c>
      <c r="D24" s="454">
        <v>34</v>
      </c>
      <c r="E24" s="350"/>
      <c r="F24" s="350">
        <v>23</v>
      </c>
      <c r="G24" s="350">
        <v>8</v>
      </c>
      <c r="H24" s="350"/>
      <c r="I24" s="446">
        <f t="shared" si="0"/>
        <v>3</v>
      </c>
      <c r="J24" s="454">
        <v>40</v>
      </c>
      <c r="K24" s="349">
        <v>1</v>
      </c>
      <c r="L24" s="349">
        <v>26</v>
      </c>
      <c r="M24" s="350">
        <v>8</v>
      </c>
      <c r="N24" s="350"/>
      <c r="O24" s="461">
        <f>J24-N24-M24-L24-K24</f>
        <v>5</v>
      </c>
      <c r="P24" s="349">
        <v>7</v>
      </c>
      <c r="Q24" s="350">
        <v>5</v>
      </c>
      <c r="R24" s="11">
        <v>1</v>
      </c>
      <c r="S24" s="351">
        <f t="shared" si="2"/>
        <v>1</v>
      </c>
      <c r="T24" s="463">
        <f>D24+J24+P24-I24-O24-S24-K24</f>
        <v>71</v>
      </c>
    </row>
    <row r="25" spans="1:20" ht="12.75" customHeight="1">
      <c r="A25" s="440">
        <v>16</v>
      </c>
      <c r="B25" s="443" t="s">
        <v>26</v>
      </c>
      <c r="C25" s="451" t="s">
        <v>1</v>
      </c>
      <c r="D25" s="454">
        <v>27</v>
      </c>
      <c r="E25" s="350"/>
      <c r="F25" s="350">
        <v>7</v>
      </c>
      <c r="G25" s="350">
        <v>17</v>
      </c>
      <c r="H25" s="350"/>
      <c r="I25" s="446">
        <f t="shared" si="0"/>
        <v>3</v>
      </c>
      <c r="J25" s="454">
        <v>11</v>
      </c>
      <c r="K25" s="349"/>
      <c r="L25" s="349">
        <v>2</v>
      </c>
      <c r="M25" s="350">
        <v>7</v>
      </c>
      <c r="N25" s="350"/>
      <c r="O25" s="461">
        <f t="shared" si="1"/>
        <v>2</v>
      </c>
      <c r="P25" s="349">
        <v>2</v>
      </c>
      <c r="Q25" s="350"/>
      <c r="R25" s="11">
        <v>2</v>
      </c>
      <c r="S25" s="351">
        <f t="shared" si="2"/>
        <v>0</v>
      </c>
      <c r="T25" s="463">
        <f t="shared" si="3"/>
        <v>35</v>
      </c>
    </row>
    <row r="26" spans="1:20" ht="12.75" customHeight="1">
      <c r="A26" s="440">
        <v>9</v>
      </c>
      <c r="B26" s="443" t="s">
        <v>25</v>
      </c>
      <c r="C26" s="451" t="s">
        <v>2</v>
      </c>
      <c r="D26" s="454">
        <v>49</v>
      </c>
      <c r="E26" s="350"/>
      <c r="F26" s="350">
        <v>13</v>
      </c>
      <c r="G26" s="350">
        <v>23</v>
      </c>
      <c r="H26" s="350"/>
      <c r="I26" s="446">
        <f t="shared" si="0"/>
        <v>13</v>
      </c>
      <c r="J26" s="454">
        <v>29</v>
      </c>
      <c r="K26" s="349"/>
      <c r="L26" s="349">
        <v>8</v>
      </c>
      <c r="M26" s="350">
        <v>20</v>
      </c>
      <c r="N26" s="350"/>
      <c r="O26" s="461">
        <f t="shared" si="1"/>
        <v>1</v>
      </c>
      <c r="P26" s="349">
        <v>3</v>
      </c>
      <c r="Q26" s="444"/>
      <c r="R26" s="11">
        <v>2</v>
      </c>
      <c r="S26" s="351">
        <f t="shared" si="2"/>
        <v>1</v>
      </c>
      <c r="T26" s="463">
        <f t="shared" si="3"/>
        <v>66</v>
      </c>
    </row>
    <row r="27" spans="1:20" ht="12.75" customHeight="1">
      <c r="A27" s="440">
        <v>68</v>
      </c>
      <c r="B27" s="443" t="s">
        <v>27</v>
      </c>
      <c r="C27" s="451" t="s">
        <v>1</v>
      </c>
      <c r="D27" s="454">
        <v>23</v>
      </c>
      <c r="E27" s="350"/>
      <c r="F27" s="350">
        <v>15</v>
      </c>
      <c r="G27" s="350">
        <v>2</v>
      </c>
      <c r="H27" s="350"/>
      <c r="I27" s="446">
        <f t="shared" si="0"/>
        <v>6</v>
      </c>
      <c r="J27" s="454">
        <v>14</v>
      </c>
      <c r="K27" s="349"/>
      <c r="L27" s="349">
        <v>9</v>
      </c>
      <c r="M27" s="350">
        <v>1</v>
      </c>
      <c r="N27" s="350">
        <v>1</v>
      </c>
      <c r="O27" s="461">
        <f t="shared" si="1"/>
        <v>3</v>
      </c>
      <c r="P27" s="349">
        <v>2</v>
      </c>
      <c r="Q27" s="350">
        <v>1</v>
      </c>
      <c r="R27" s="11"/>
      <c r="S27" s="351">
        <f t="shared" si="2"/>
        <v>1</v>
      </c>
      <c r="T27" s="463">
        <f t="shared" si="3"/>
        <v>29</v>
      </c>
    </row>
    <row r="28" spans="1:20" ht="12.75" customHeight="1">
      <c r="A28" s="440">
        <v>28</v>
      </c>
      <c r="B28" s="443" t="s">
        <v>28</v>
      </c>
      <c r="C28" s="451" t="s">
        <v>2</v>
      </c>
      <c r="D28" s="454">
        <v>27</v>
      </c>
      <c r="E28" s="350"/>
      <c r="F28" s="350">
        <v>10</v>
      </c>
      <c r="G28" s="350">
        <v>7</v>
      </c>
      <c r="H28" s="350"/>
      <c r="I28" s="446">
        <f t="shared" si="0"/>
        <v>10</v>
      </c>
      <c r="J28" s="456">
        <v>20</v>
      </c>
      <c r="K28" s="450"/>
      <c r="L28" s="450">
        <v>11</v>
      </c>
      <c r="M28" s="439">
        <v>3</v>
      </c>
      <c r="N28" s="439"/>
      <c r="O28" s="461">
        <f t="shared" si="1"/>
        <v>6</v>
      </c>
      <c r="P28" s="349">
        <v>4</v>
      </c>
      <c r="Q28" s="350">
        <v>2</v>
      </c>
      <c r="R28" s="11">
        <v>1</v>
      </c>
      <c r="S28" s="351">
        <f t="shared" si="2"/>
        <v>1</v>
      </c>
      <c r="T28" s="463">
        <f t="shared" si="3"/>
        <v>34</v>
      </c>
    </row>
    <row r="29" spans="1:20" ht="12.75" customHeight="1">
      <c r="A29" s="440">
        <v>54</v>
      </c>
      <c r="B29" s="443" t="s">
        <v>29</v>
      </c>
      <c r="C29" s="451" t="s">
        <v>1</v>
      </c>
      <c r="D29" s="454">
        <v>13</v>
      </c>
      <c r="E29" s="350"/>
      <c r="F29" s="350">
        <v>13</v>
      </c>
      <c r="G29" s="350"/>
      <c r="H29" s="350"/>
      <c r="I29" s="446">
        <f t="shared" si="0"/>
        <v>0</v>
      </c>
      <c r="J29" s="454">
        <v>5</v>
      </c>
      <c r="K29" s="349"/>
      <c r="L29" s="349">
        <v>5</v>
      </c>
      <c r="M29" s="350"/>
      <c r="N29" s="350"/>
      <c r="O29" s="461">
        <f t="shared" si="1"/>
        <v>0</v>
      </c>
      <c r="P29" s="349">
        <v>1</v>
      </c>
      <c r="Q29" s="350">
        <v>1</v>
      </c>
      <c r="R29" s="11"/>
      <c r="S29" s="351">
        <f t="shared" si="2"/>
        <v>0</v>
      </c>
      <c r="T29" s="463">
        <f t="shared" si="3"/>
        <v>19</v>
      </c>
    </row>
    <row r="30" spans="1:20" ht="12.75" customHeight="1">
      <c r="A30" s="440">
        <v>65</v>
      </c>
      <c r="B30" s="443" t="s">
        <v>30</v>
      </c>
      <c r="C30" s="451" t="s">
        <v>2</v>
      </c>
      <c r="D30" s="454">
        <v>12</v>
      </c>
      <c r="E30" s="350"/>
      <c r="F30" s="350">
        <v>12</v>
      </c>
      <c r="G30" s="350"/>
      <c r="H30" s="350"/>
      <c r="I30" s="446">
        <f t="shared" si="0"/>
        <v>0</v>
      </c>
      <c r="J30" s="454">
        <v>6</v>
      </c>
      <c r="K30" s="349"/>
      <c r="L30" s="349">
        <v>6</v>
      </c>
      <c r="M30" s="350"/>
      <c r="N30" s="350"/>
      <c r="O30" s="461">
        <f t="shared" si="1"/>
        <v>0</v>
      </c>
      <c r="P30" s="349">
        <v>1</v>
      </c>
      <c r="Q30" s="350">
        <v>1</v>
      </c>
      <c r="R30" s="11"/>
      <c r="S30" s="351">
        <f t="shared" si="2"/>
        <v>0</v>
      </c>
      <c r="T30" s="463">
        <f t="shared" si="3"/>
        <v>19</v>
      </c>
    </row>
    <row r="31" spans="1:20" ht="12.75" customHeight="1">
      <c r="A31" s="440">
        <v>55</v>
      </c>
      <c r="B31" s="443" t="s">
        <v>31</v>
      </c>
      <c r="C31" s="451" t="s">
        <v>1</v>
      </c>
      <c r="D31" s="454">
        <v>15</v>
      </c>
      <c r="E31" s="350"/>
      <c r="F31" s="350">
        <v>12</v>
      </c>
      <c r="G31" s="350"/>
      <c r="H31" s="350"/>
      <c r="I31" s="446">
        <f t="shared" si="0"/>
        <v>3</v>
      </c>
      <c r="J31" s="456">
        <v>4</v>
      </c>
      <c r="K31" s="450"/>
      <c r="L31" s="450">
        <v>3</v>
      </c>
      <c r="M31" s="439"/>
      <c r="N31" s="439"/>
      <c r="O31" s="461">
        <f t="shared" si="1"/>
        <v>1</v>
      </c>
      <c r="P31" s="349">
        <v>1</v>
      </c>
      <c r="Q31" s="350">
        <v>1</v>
      </c>
      <c r="R31" s="11"/>
      <c r="S31" s="351">
        <f t="shared" si="2"/>
        <v>0</v>
      </c>
      <c r="T31" s="463">
        <f t="shared" si="3"/>
        <v>16</v>
      </c>
    </row>
    <row r="32" spans="1:20" ht="12.75" customHeight="1">
      <c r="A32" s="440">
        <v>66</v>
      </c>
      <c r="B32" s="443" t="s">
        <v>32</v>
      </c>
      <c r="C32" s="451" t="s">
        <v>2</v>
      </c>
      <c r="D32" s="454">
        <v>12</v>
      </c>
      <c r="E32" s="350"/>
      <c r="F32" s="350">
        <v>11</v>
      </c>
      <c r="G32" s="350">
        <v>1</v>
      </c>
      <c r="H32" s="350"/>
      <c r="I32" s="446">
        <f t="shared" si="0"/>
        <v>0</v>
      </c>
      <c r="J32" s="454">
        <v>6</v>
      </c>
      <c r="K32" s="349"/>
      <c r="L32" s="349">
        <v>6</v>
      </c>
      <c r="M32" s="350"/>
      <c r="N32" s="350"/>
      <c r="O32" s="461">
        <f t="shared" si="1"/>
        <v>0</v>
      </c>
      <c r="P32" s="349">
        <v>2</v>
      </c>
      <c r="Q32" s="350">
        <v>2</v>
      </c>
      <c r="R32" s="11"/>
      <c r="S32" s="351">
        <f t="shared" si="2"/>
        <v>0</v>
      </c>
      <c r="T32" s="463">
        <f t="shared" si="3"/>
        <v>20</v>
      </c>
    </row>
    <row r="33" spans="1:20" ht="12.75" customHeight="1">
      <c r="A33" s="440">
        <v>89</v>
      </c>
      <c r="B33" s="443" t="s">
        <v>82</v>
      </c>
      <c r="C33" s="451" t="s">
        <v>1</v>
      </c>
      <c r="D33" s="454">
        <v>22</v>
      </c>
      <c r="E33" s="350"/>
      <c r="F33" s="350">
        <v>20</v>
      </c>
      <c r="G33" s="350">
        <v>1</v>
      </c>
      <c r="H33" s="350"/>
      <c r="I33" s="446">
        <f t="shared" si="0"/>
        <v>1</v>
      </c>
      <c r="J33" s="454">
        <v>6</v>
      </c>
      <c r="K33" s="349"/>
      <c r="L33" s="349">
        <v>5</v>
      </c>
      <c r="M33" s="350">
        <v>1</v>
      </c>
      <c r="N33" s="350"/>
      <c r="O33" s="461">
        <f t="shared" si="1"/>
        <v>0</v>
      </c>
      <c r="P33" s="349">
        <v>2</v>
      </c>
      <c r="Q33" s="350">
        <v>1</v>
      </c>
      <c r="R33" s="11">
        <v>1</v>
      </c>
      <c r="S33" s="351">
        <f t="shared" si="2"/>
        <v>0</v>
      </c>
      <c r="T33" s="463">
        <f t="shared" si="3"/>
        <v>29</v>
      </c>
    </row>
    <row r="34" spans="1:20" ht="12.75" customHeight="1">
      <c r="A34" s="440">
        <v>88</v>
      </c>
      <c r="B34" s="443" t="s">
        <v>83</v>
      </c>
      <c r="C34" s="451" t="s">
        <v>1</v>
      </c>
      <c r="D34" s="454">
        <v>10</v>
      </c>
      <c r="E34" s="350"/>
      <c r="F34" s="350">
        <v>6</v>
      </c>
      <c r="G34" s="350">
        <v>1</v>
      </c>
      <c r="H34" s="350"/>
      <c r="I34" s="446">
        <f t="shared" si="0"/>
        <v>3</v>
      </c>
      <c r="J34" s="454">
        <v>7</v>
      </c>
      <c r="K34" s="349"/>
      <c r="L34" s="349">
        <v>6</v>
      </c>
      <c r="M34" s="350">
        <v>1</v>
      </c>
      <c r="N34" s="350"/>
      <c r="O34" s="461">
        <f t="shared" si="1"/>
        <v>0</v>
      </c>
      <c r="P34" s="349">
        <v>1</v>
      </c>
      <c r="Q34" s="350">
        <v>1</v>
      </c>
      <c r="R34" s="11"/>
      <c r="S34" s="351">
        <f t="shared" si="2"/>
        <v>0</v>
      </c>
      <c r="T34" s="463">
        <f t="shared" si="3"/>
        <v>15</v>
      </c>
    </row>
    <row r="35" spans="1:20" ht="12.75" customHeight="1">
      <c r="A35" s="440">
        <v>15</v>
      </c>
      <c r="B35" s="443" t="s">
        <v>34</v>
      </c>
      <c r="C35" s="451" t="s">
        <v>1</v>
      </c>
      <c r="D35" s="454">
        <v>95</v>
      </c>
      <c r="E35" s="350"/>
      <c r="F35" s="350">
        <v>92</v>
      </c>
      <c r="G35" s="350">
        <v>1</v>
      </c>
      <c r="H35" s="350"/>
      <c r="I35" s="446">
        <f t="shared" si="0"/>
        <v>2</v>
      </c>
      <c r="J35" s="456">
        <v>19</v>
      </c>
      <c r="K35" s="450"/>
      <c r="L35" s="450">
        <v>19</v>
      </c>
      <c r="M35" s="439"/>
      <c r="N35" s="439"/>
      <c r="O35" s="461">
        <f t="shared" si="1"/>
        <v>0</v>
      </c>
      <c r="P35" s="349">
        <v>4</v>
      </c>
      <c r="Q35" s="350">
        <v>4</v>
      </c>
      <c r="R35" s="11"/>
      <c r="S35" s="351">
        <f t="shared" si="2"/>
        <v>0</v>
      </c>
      <c r="T35" s="463">
        <f t="shared" si="3"/>
        <v>116</v>
      </c>
    </row>
    <row r="36" spans="1:20" ht="12.75" customHeight="1">
      <c r="A36" s="440">
        <v>8</v>
      </c>
      <c r="B36" s="443" t="s">
        <v>33</v>
      </c>
      <c r="C36" s="451" t="s">
        <v>2</v>
      </c>
      <c r="D36" s="454">
        <v>78</v>
      </c>
      <c r="E36" s="350"/>
      <c r="F36" s="350">
        <v>75</v>
      </c>
      <c r="G36" s="350">
        <v>2</v>
      </c>
      <c r="H36" s="350"/>
      <c r="I36" s="446">
        <f t="shared" si="0"/>
        <v>1</v>
      </c>
      <c r="J36" s="454">
        <v>37</v>
      </c>
      <c r="K36" s="349"/>
      <c r="L36" s="349">
        <v>33</v>
      </c>
      <c r="M36" s="350">
        <v>2</v>
      </c>
      <c r="N36" s="350"/>
      <c r="O36" s="461">
        <f t="shared" si="1"/>
        <v>2</v>
      </c>
      <c r="P36" s="349">
        <v>9</v>
      </c>
      <c r="Q36" s="350">
        <v>9</v>
      </c>
      <c r="R36" s="11"/>
      <c r="S36" s="351">
        <f t="shared" si="2"/>
        <v>0</v>
      </c>
      <c r="T36" s="463">
        <f t="shared" si="3"/>
        <v>121</v>
      </c>
    </row>
    <row r="37" spans="1:20" ht="12.75" customHeight="1">
      <c r="A37" s="440">
        <v>86</v>
      </c>
      <c r="B37" s="443" t="s">
        <v>84</v>
      </c>
      <c r="C37" s="451" t="s">
        <v>1</v>
      </c>
      <c r="D37" s="454">
        <v>35</v>
      </c>
      <c r="E37" s="350"/>
      <c r="F37" s="350">
        <v>20</v>
      </c>
      <c r="G37" s="350">
        <v>11</v>
      </c>
      <c r="H37" s="350"/>
      <c r="I37" s="446">
        <f t="shared" si="0"/>
        <v>4</v>
      </c>
      <c r="J37" s="454">
        <v>20</v>
      </c>
      <c r="K37" s="349"/>
      <c r="L37" s="349">
        <v>9</v>
      </c>
      <c r="M37" s="350">
        <v>8</v>
      </c>
      <c r="N37" s="350"/>
      <c r="O37" s="461">
        <f t="shared" si="1"/>
        <v>3</v>
      </c>
      <c r="P37" s="349">
        <v>5</v>
      </c>
      <c r="Q37" s="350">
        <v>3</v>
      </c>
      <c r="R37" s="11">
        <v>2</v>
      </c>
      <c r="S37" s="351">
        <f t="shared" si="2"/>
        <v>0</v>
      </c>
      <c r="T37" s="463">
        <f t="shared" si="3"/>
        <v>53</v>
      </c>
    </row>
    <row r="38" spans="1:20" ht="12.75" customHeight="1">
      <c r="A38" s="440">
        <v>87</v>
      </c>
      <c r="B38" s="443" t="s">
        <v>85</v>
      </c>
      <c r="C38" s="451" t="s">
        <v>2</v>
      </c>
      <c r="D38" s="454">
        <v>14</v>
      </c>
      <c r="E38" s="350"/>
      <c r="F38" s="350">
        <v>10</v>
      </c>
      <c r="G38" s="350">
        <v>2</v>
      </c>
      <c r="H38" s="350"/>
      <c r="I38" s="446">
        <f t="shared" si="0"/>
        <v>2</v>
      </c>
      <c r="J38" s="454">
        <v>37</v>
      </c>
      <c r="K38" s="349"/>
      <c r="L38" s="349">
        <v>28</v>
      </c>
      <c r="M38" s="350">
        <v>6</v>
      </c>
      <c r="N38" s="350"/>
      <c r="O38" s="461">
        <f t="shared" si="1"/>
        <v>3</v>
      </c>
      <c r="P38" s="349">
        <v>9</v>
      </c>
      <c r="Q38" s="350">
        <v>3</v>
      </c>
      <c r="R38" s="11">
        <v>5</v>
      </c>
      <c r="S38" s="351">
        <f t="shared" si="2"/>
        <v>1</v>
      </c>
      <c r="T38" s="463">
        <f t="shared" si="3"/>
        <v>54</v>
      </c>
    </row>
    <row r="39" spans="1:20" ht="12.75" customHeight="1">
      <c r="A39" s="440">
        <v>20</v>
      </c>
      <c r="B39" s="443" t="s">
        <v>37</v>
      </c>
      <c r="C39" s="451" t="s">
        <v>1</v>
      </c>
      <c r="D39" s="454">
        <v>9</v>
      </c>
      <c r="E39" s="350"/>
      <c r="F39" s="350">
        <v>4</v>
      </c>
      <c r="G39" s="350"/>
      <c r="H39" s="350"/>
      <c r="I39" s="446">
        <f t="shared" si="0"/>
        <v>5</v>
      </c>
      <c r="J39" s="454">
        <v>14</v>
      </c>
      <c r="K39" s="349"/>
      <c r="L39" s="349">
        <v>9</v>
      </c>
      <c r="M39" s="350">
        <v>1</v>
      </c>
      <c r="N39" s="350">
        <v>1</v>
      </c>
      <c r="O39" s="461">
        <f t="shared" si="1"/>
        <v>3</v>
      </c>
      <c r="P39" s="349">
        <v>2</v>
      </c>
      <c r="Q39" s="350">
        <v>2</v>
      </c>
      <c r="R39" s="11"/>
      <c r="S39" s="351">
        <f t="shared" si="2"/>
        <v>0</v>
      </c>
      <c r="T39" s="463">
        <f t="shared" si="3"/>
        <v>17</v>
      </c>
    </row>
    <row r="40" spans="1:20" ht="12.75" customHeight="1">
      <c r="A40" s="440">
        <v>37</v>
      </c>
      <c r="B40" s="443" t="s">
        <v>38</v>
      </c>
      <c r="C40" s="451" t="s">
        <v>2</v>
      </c>
      <c r="D40" s="454">
        <v>10</v>
      </c>
      <c r="E40" s="350"/>
      <c r="F40" s="350">
        <v>4</v>
      </c>
      <c r="G40" s="350">
        <v>3</v>
      </c>
      <c r="H40" s="350"/>
      <c r="I40" s="446">
        <f t="shared" si="0"/>
        <v>3</v>
      </c>
      <c r="J40" s="454">
        <v>14</v>
      </c>
      <c r="K40" s="349"/>
      <c r="L40" s="349">
        <v>7</v>
      </c>
      <c r="M40" s="350">
        <v>6</v>
      </c>
      <c r="N40" s="350"/>
      <c r="O40" s="461">
        <f t="shared" si="1"/>
        <v>1</v>
      </c>
      <c r="P40" s="349">
        <v>6</v>
      </c>
      <c r="Q40" s="350">
        <v>5</v>
      </c>
      <c r="R40" s="11"/>
      <c r="S40" s="351">
        <f t="shared" si="2"/>
        <v>1</v>
      </c>
      <c r="T40" s="463">
        <f t="shared" si="3"/>
        <v>25</v>
      </c>
    </row>
    <row r="41" spans="1:20" ht="12.75" customHeight="1">
      <c r="A41" s="440">
        <v>75</v>
      </c>
      <c r="B41" s="443" t="s">
        <v>39</v>
      </c>
      <c r="C41" s="451" t="s">
        <v>3</v>
      </c>
      <c r="D41" s="454">
        <v>36</v>
      </c>
      <c r="E41" s="350"/>
      <c r="F41" s="350">
        <v>32</v>
      </c>
      <c r="G41" s="350">
        <v>1</v>
      </c>
      <c r="H41" s="350"/>
      <c r="I41" s="446">
        <f t="shared" si="0"/>
        <v>3</v>
      </c>
      <c r="J41" s="454">
        <v>20</v>
      </c>
      <c r="K41" s="349"/>
      <c r="L41" s="349">
        <v>19</v>
      </c>
      <c r="M41" s="350">
        <v>1</v>
      </c>
      <c r="N41" s="350"/>
      <c r="O41" s="461">
        <f t="shared" si="1"/>
        <v>0</v>
      </c>
      <c r="P41" s="349">
        <v>4</v>
      </c>
      <c r="Q41" s="350">
        <v>4</v>
      </c>
      <c r="R41" s="11"/>
      <c r="S41" s="351">
        <f t="shared" si="2"/>
        <v>0</v>
      </c>
      <c r="T41" s="463">
        <f t="shared" si="3"/>
        <v>57</v>
      </c>
    </row>
    <row r="42" spans="1:20" ht="12.75" customHeight="1">
      <c r="A42" s="440">
        <v>22</v>
      </c>
      <c r="B42" s="443" t="s">
        <v>40</v>
      </c>
      <c r="C42" s="451" t="s">
        <v>3</v>
      </c>
      <c r="D42" s="456">
        <v>47</v>
      </c>
      <c r="E42" s="439"/>
      <c r="F42" s="439">
        <v>39</v>
      </c>
      <c r="G42" s="439">
        <v>3</v>
      </c>
      <c r="H42" s="439">
        <v>1</v>
      </c>
      <c r="I42" s="446">
        <f t="shared" si="0"/>
        <v>4</v>
      </c>
      <c r="J42" s="454">
        <v>20</v>
      </c>
      <c r="K42" s="349"/>
      <c r="L42" s="349">
        <v>14</v>
      </c>
      <c r="M42" s="350">
        <v>4</v>
      </c>
      <c r="N42" s="350"/>
      <c r="O42" s="461">
        <f t="shared" si="1"/>
        <v>2</v>
      </c>
      <c r="P42" s="349">
        <v>2</v>
      </c>
      <c r="Q42" s="350">
        <v>1</v>
      </c>
      <c r="R42" s="11">
        <v>1</v>
      </c>
      <c r="S42" s="351">
        <f t="shared" si="2"/>
        <v>0</v>
      </c>
      <c r="T42" s="463">
        <f t="shared" si="3"/>
        <v>63</v>
      </c>
    </row>
    <row r="43" spans="1:20" ht="12.75" customHeight="1">
      <c r="A43" s="440">
        <v>79</v>
      </c>
      <c r="B43" s="443" t="s">
        <v>41</v>
      </c>
      <c r="C43" s="451" t="s">
        <v>3</v>
      </c>
      <c r="D43" s="454">
        <v>28</v>
      </c>
      <c r="E43" s="350"/>
      <c r="F43" s="350">
        <v>11</v>
      </c>
      <c r="G43" s="350">
        <v>13</v>
      </c>
      <c r="H43" s="350"/>
      <c r="I43" s="446">
        <f t="shared" si="0"/>
        <v>4</v>
      </c>
      <c r="J43" s="456">
        <v>10</v>
      </c>
      <c r="K43" s="450"/>
      <c r="L43" s="450">
        <v>1</v>
      </c>
      <c r="M43" s="439">
        <v>9</v>
      </c>
      <c r="N43" s="439"/>
      <c r="O43" s="461">
        <f t="shared" si="1"/>
        <v>0</v>
      </c>
      <c r="P43" s="349">
        <v>2</v>
      </c>
      <c r="Q43" s="350">
        <v>1</v>
      </c>
      <c r="R43" s="11">
        <v>1</v>
      </c>
      <c r="S43" s="351">
        <f t="shared" si="2"/>
        <v>0</v>
      </c>
      <c r="T43" s="463">
        <f t="shared" si="3"/>
        <v>36</v>
      </c>
    </row>
    <row r="44" spans="1:20" ht="12.75" customHeight="1">
      <c r="A44" s="440">
        <v>93</v>
      </c>
      <c r="B44" s="443" t="s">
        <v>113</v>
      </c>
      <c r="C44" s="451" t="s">
        <v>3</v>
      </c>
      <c r="D44" s="454">
        <v>26</v>
      </c>
      <c r="E44" s="350"/>
      <c r="F44" s="350">
        <v>21</v>
      </c>
      <c r="G44" s="350">
        <v>4</v>
      </c>
      <c r="H44" s="350"/>
      <c r="I44" s="446">
        <f t="shared" si="0"/>
        <v>1</v>
      </c>
      <c r="J44" s="454">
        <v>6</v>
      </c>
      <c r="K44" s="349"/>
      <c r="L44" s="349">
        <v>6</v>
      </c>
      <c r="M44" s="350"/>
      <c r="N44" s="350"/>
      <c r="O44" s="461">
        <f t="shared" si="1"/>
        <v>0</v>
      </c>
      <c r="P44" s="349">
        <v>1</v>
      </c>
      <c r="Q44" s="350">
        <v>1</v>
      </c>
      <c r="R44" s="11"/>
      <c r="S44" s="351">
        <f t="shared" si="2"/>
        <v>0</v>
      </c>
      <c r="T44" s="463">
        <f t="shared" si="3"/>
        <v>32</v>
      </c>
    </row>
    <row r="45" spans="1:20" ht="12.75" customHeight="1">
      <c r="A45" s="440">
        <v>13</v>
      </c>
      <c r="B45" s="443" t="s">
        <v>42</v>
      </c>
      <c r="C45" s="451" t="s">
        <v>3</v>
      </c>
      <c r="D45" s="454">
        <v>40</v>
      </c>
      <c r="E45" s="350"/>
      <c r="F45" s="350">
        <v>27</v>
      </c>
      <c r="G45" s="350">
        <v>11</v>
      </c>
      <c r="H45" s="350"/>
      <c r="I45" s="446">
        <f t="shared" si="0"/>
        <v>2</v>
      </c>
      <c r="J45" s="454">
        <v>18</v>
      </c>
      <c r="K45" s="349"/>
      <c r="L45" s="349">
        <v>9</v>
      </c>
      <c r="M45" s="350">
        <v>7</v>
      </c>
      <c r="N45" s="350"/>
      <c r="O45" s="461">
        <f t="shared" si="1"/>
        <v>2</v>
      </c>
      <c r="P45" s="349">
        <v>2</v>
      </c>
      <c r="Q45" s="350"/>
      <c r="R45" s="11">
        <v>1</v>
      </c>
      <c r="S45" s="351">
        <f t="shared" si="2"/>
        <v>1</v>
      </c>
      <c r="T45" s="463">
        <f t="shared" si="3"/>
        <v>55</v>
      </c>
    </row>
    <row r="46" spans="1:20" ht="12.75" customHeight="1">
      <c r="A46" s="440">
        <v>29</v>
      </c>
      <c r="B46" s="443" t="s">
        <v>43</v>
      </c>
      <c r="C46" s="451" t="s">
        <v>2</v>
      </c>
      <c r="D46" s="454">
        <v>23</v>
      </c>
      <c r="E46" s="350"/>
      <c r="F46" s="350">
        <v>16</v>
      </c>
      <c r="G46" s="350">
        <v>2</v>
      </c>
      <c r="H46" s="350"/>
      <c r="I46" s="446">
        <f t="shared" si="0"/>
        <v>5</v>
      </c>
      <c r="J46" s="454">
        <v>16</v>
      </c>
      <c r="K46" s="349"/>
      <c r="L46" s="349">
        <v>10</v>
      </c>
      <c r="M46" s="350">
        <v>5</v>
      </c>
      <c r="N46" s="350"/>
      <c r="O46" s="461">
        <f t="shared" si="1"/>
        <v>1</v>
      </c>
      <c r="P46" s="349">
        <v>1</v>
      </c>
      <c r="Q46" s="350">
        <v>1</v>
      </c>
      <c r="R46" s="11"/>
      <c r="S46" s="351">
        <f t="shared" si="2"/>
        <v>0</v>
      </c>
      <c r="T46" s="463">
        <f t="shared" si="3"/>
        <v>34</v>
      </c>
    </row>
    <row r="47" spans="1:20" ht="12.75" customHeight="1">
      <c r="A47" s="440">
        <v>62</v>
      </c>
      <c r="B47" s="443" t="s">
        <v>45</v>
      </c>
      <c r="C47" s="451" t="s">
        <v>3</v>
      </c>
      <c r="D47" s="454">
        <v>12</v>
      </c>
      <c r="E47" s="350"/>
      <c r="F47" s="350">
        <v>6</v>
      </c>
      <c r="G47" s="350"/>
      <c r="H47" s="350"/>
      <c r="I47" s="446">
        <f t="shared" si="0"/>
        <v>6</v>
      </c>
      <c r="J47" s="454">
        <v>13</v>
      </c>
      <c r="K47" s="349"/>
      <c r="L47" s="349">
        <v>11</v>
      </c>
      <c r="M47" s="350"/>
      <c r="N47" s="350"/>
      <c r="O47" s="461">
        <f t="shared" si="1"/>
        <v>2</v>
      </c>
      <c r="P47" s="349"/>
      <c r="Q47" s="350"/>
      <c r="R47" s="11"/>
      <c r="S47" s="351">
        <f t="shared" si="2"/>
        <v>0</v>
      </c>
      <c r="T47" s="463">
        <f t="shared" si="3"/>
        <v>17</v>
      </c>
    </row>
    <row r="48" spans="1:20" ht="12.75" customHeight="1">
      <c r="A48" s="440">
        <v>47</v>
      </c>
      <c r="B48" s="443" t="s">
        <v>46</v>
      </c>
      <c r="C48" s="451" t="s">
        <v>2</v>
      </c>
      <c r="D48" s="456">
        <v>10</v>
      </c>
      <c r="E48" s="439"/>
      <c r="F48" s="439">
        <v>8</v>
      </c>
      <c r="G48" s="439"/>
      <c r="H48" s="439"/>
      <c r="I48" s="446">
        <f t="shared" si="0"/>
        <v>2</v>
      </c>
      <c r="J48" s="454">
        <v>16</v>
      </c>
      <c r="K48" s="349"/>
      <c r="L48" s="349">
        <v>10</v>
      </c>
      <c r="M48" s="350">
        <v>1</v>
      </c>
      <c r="N48" s="350"/>
      <c r="O48" s="461">
        <f t="shared" si="1"/>
        <v>5</v>
      </c>
      <c r="P48" s="349">
        <v>2</v>
      </c>
      <c r="Q48" s="350">
        <v>1</v>
      </c>
      <c r="R48" s="11"/>
      <c r="S48" s="351">
        <f t="shared" si="2"/>
        <v>1</v>
      </c>
      <c r="T48" s="463">
        <f t="shared" si="3"/>
        <v>20</v>
      </c>
    </row>
    <row r="49" spans="1:20" ht="12.75" customHeight="1">
      <c r="A49" s="440">
        <v>52</v>
      </c>
      <c r="B49" s="443" t="s">
        <v>44</v>
      </c>
      <c r="C49" s="451" t="s">
        <v>3</v>
      </c>
      <c r="D49" s="454">
        <v>35</v>
      </c>
      <c r="E49" s="350"/>
      <c r="F49" s="350">
        <v>31</v>
      </c>
      <c r="G49" s="350">
        <v>2</v>
      </c>
      <c r="H49" s="350"/>
      <c r="I49" s="446">
        <f t="shared" si="0"/>
        <v>2</v>
      </c>
      <c r="J49" s="454">
        <v>19</v>
      </c>
      <c r="K49" s="349"/>
      <c r="L49" s="349">
        <v>14</v>
      </c>
      <c r="M49" s="350">
        <v>5</v>
      </c>
      <c r="N49" s="350"/>
      <c r="O49" s="461">
        <f t="shared" si="1"/>
        <v>0</v>
      </c>
      <c r="P49" s="349">
        <v>5</v>
      </c>
      <c r="Q49" s="350">
        <v>5</v>
      </c>
      <c r="R49" s="11"/>
      <c r="S49" s="351">
        <f t="shared" si="2"/>
        <v>0</v>
      </c>
      <c r="T49" s="463">
        <f t="shared" si="3"/>
        <v>57</v>
      </c>
    </row>
    <row r="50" spans="1:20" ht="12.75" customHeight="1">
      <c r="A50" s="440">
        <v>70</v>
      </c>
      <c r="B50" s="443" t="s">
        <v>47</v>
      </c>
      <c r="C50" s="451" t="s">
        <v>1</v>
      </c>
      <c r="D50" s="454">
        <v>17</v>
      </c>
      <c r="E50" s="350"/>
      <c r="F50" s="350">
        <v>15</v>
      </c>
      <c r="G50" s="350">
        <v>1</v>
      </c>
      <c r="H50" s="350"/>
      <c r="I50" s="446">
        <f t="shared" si="0"/>
        <v>1</v>
      </c>
      <c r="J50" s="454">
        <v>17</v>
      </c>
      <c r="K50" s="349"/>
      <c r="L50" s="349">
        <v>10</v>
      </c>
      <c r="M50" s="350">
        <v>5</v>
      </c>
      <c r="N50" s="350"/>
      <c r="O50" s="461">
        <f t="shared" si="1"/>
        <v>2</v>
      </c>
      <c r="P50" s="349">
        <v>6</v>
      </c>
      <c r="Q50" s="350">
        <v>5</v>
      </c>
      <c r="R50" s="11"/>
      <c r="S50" s="351">
        <f t="shared" si="2"/>
        <v>1</v>
      </c>
      <c r="T50" s="463">
        <f t="shared" si="3"/>
        <v>36</v>
      </c>
    </row>
    <row r="51" spans="1:20" ht="12.75" customHeight="1">
      <c r="A51" s="440">
        <v>2</v>
      </c>
      <c r="B51" s="443" t="s">
        <v>48</v>
      </c>
      <c r="C51" s="451" t="s">
        <v>2</v>
      </c>
      <c r="D51" s="454">
        <v>14</v>
      </c>
      <c r="E51" s="350"/>
      <c r="F51" s="350">
        <v>6</v>
      </c>
      <c r="G51" s="350">
        <v>7</v>
      </c>
      <c r="H51" s="350"/>
      <c r="I51" s="446">
        <f t="shared" si="0"/>
        <v>1</v>
      </c>
      <c r="J51" s="454">
        <v>22</v>
      </c>
      <c r="K51" s="349"/>
      <c r="L51" s="349">
        <v>16</v>
      </c>
      <c r="M51" s="350">
        <v>6</v>
      </c>
      <c r="N51" s="350"/>
      <c r="O51" s="461">
        <f>J51-N51-M51-L51</f>
        <v>0</v>
      </c>
      <c r="P51" s="349">
        <v>4</v>
      </c>
      <c r="Q51" s="444"/>
      <c r="R51" s="11">
        <v>3</v>
      </c>
      <c r="S51" s="351">
        <f t="shared" si="2"/>
        <v>1</v>
      </c>
      <c r="T51" s="463">
        <f t="shared" si="3"/>
        <v>38</v>
      </c>
    </row>
    <row r="52" spans="1:20" ht="12.75" customHeight="1">
      <c r="A52" s="440">
        <v>69</v>
      </c>
      <c r="B52" s="443" t="s">
        <v>49</v>
      </c>
      <c r="C52" s="451" t="s">
        <v>1</v>
      </c>
      <c r="D52" s="456">
        <v>24</v>
      </c>
      <c r="E52" s="439"/>
      <c r="F52" s="439">
        <v>15</v>
      </c>
      <c r="G52" s="439">
        <v>2</v>
      </c>
      <c r="H52" s="439"/>
      <c r="I52" s="446">
        <f t="shared" si="0"/>
        <v>7</v>
      </c>
      <c r="J52" s="456">
        <v>14</v>
      </c>
      <c r="K52" s="450"/>
      <c r="L52" s="450">
        <v>8</v>
      </c>
      <c r="M52" s="439">
        <v>1</v>
      </c>
      <c r="N52" s="439"/>
      <c r="O52" s="461">
        <f t="shared" si="1"/>
        <v>5</v>
      </c>
      <c r="P52" s="349">
        <v>2</v>
      </c>
      <c r="Q52" s="350">
        <v>2</v>
      </c>
      <c r="R52" s="11"/>
      <c r="S52" s="351">
        <f t="shared" si="2"/>
        <v>0</v>
      </c>
      <c r="T52" s="463">
        <f t="shared" si="3"/>
        <v>28</v>
      </c>
    </row>
    <row r="53" spans="1:20" ht="12.75" customHeight="1">
      <c r="A53" s="440">
        <v>1</v>
      </c>
      <c r="B53" s="443" t="s">
        <v>50</v>
      </c>
      <c r="C53" s="451" t="s">
        <v>2</v>
      </c>
      <c r="D53" s="454">
        <v>21</v>
      </c>
      <c r="E53" s="350"/>
      <c r="F53" s="350">
        <v>12</v>
      </c>
      <c r="G53" s="350">
        <v>4</v>
      </c>
      <c r="H53" s="350"/>
      <c r="I53" s="446">
        <f>D53-H53-G53-F53-E53</f>
        <v>5</v>
      </c>
      <c r="J53" s="454">
        <v>21</v>
      </c>
      <c r="K53" s="349"/>
      <c r="L53" s="349">
        <v>9</v>
      </c>
      <c r="M53" s="350">
        <v>7</v>
      </c>
      <c r="N53" s="350"/>
      <c r="O53" s="461">
        <f>J53-N53-M53-L53</f>
        <v>5</v>
      </c>
      <c r="P53" s="349">
        <v>3</v>
      </c>
      <c r="Q53" s="350">
        <v>1</v>
      </c>
      <c r="R53" s="350">
        <v>1</v>
      </c>
      <c r="S53" s="351">
        <f>P53-R53-Q53</f>
        <v>1</v>
      </c>
      <c r="T53" s="463">
        <f>D53+J53+P53-I53-O53-S53</f>
        <v>34</v>
      </c>
    </row>
    <row r="54" spans="1:20" ht="12.75" customHeight="1">
      <c r="A54" s="440">
        <v>91</v>
      </c>
      <c r="B54" s="443" t="s">
        <v>129</v>
      </c>
      <c r="C54" s="451" t="s">
        <v>2</v>
      </c>
      <c r="D54" s="454">
        <v>13</v>
      </c>
      <c r="E54" s="350"/>
      <c r="F54" s="350">
        <v>10</v>
      </c>
      <c r="G54" s="350">
        <v>1</v>
      </c>
      <c r="H54" s="350"/>
      <c r="I54" s="446">
        <f t="shared" si="0"/>
        <v>2</v>
      </c>
      <c r="J54" s="456">
        <v>16</v>
      </c>
      <c r="K54" s="450"/>
      <c r="L54" s="450">
        <v>11</v>
      </c>
      <c r="M54" s="439">
        <v>1</v>
      </c>
      <c r="N54" s="439">
        <v>1</v>
      </c>
      <c r="O54" s="461">
        <f t="shared" si="1"/>
        <v>3</v>
      </c>
      <c r="P54" s="349">
        <v>5</v>
      </c>
      <c r="Q54" s="350">
        <v>3</v>
      </c>
      <c r="R54" s="11"/>
      <c r="S54" s="351">
        <f t="shared" si="2"/>
        <v>2</v>
      </c>
      <c r="T54" s="463">
        <f t="shared" si="3"/>
        <v>27</v>
      </c>
    </row>
    <row r="55" spans="1:20" ht="12.75" customHeight="1">
      <c r="A55" s="440">
        <v>92</v>
      </c>
      <c r="B55" s="443" t="s">
        <v>130</v>
      </c>
      <c r="C55" s="451" t="s">
        <v>4</v>
      </c>
      <c r="D55" s="454">
        <v>15</v>
      </c>
      <c r="E55" s="350"/>
      <c r="F55" s="350">
        <v>8</v>
      </c>
      <c r="G55" s="350"/>
      <c r="H55" s="350"/>
      <c r="I55" s="446">
        <f t="shared" si="0"/>
        <v>7</v>
      </c>
      <c r="J55" s="454">
        <v>8</v>
      </c>
      <c r="K55" s="349"/>
      <c r="L55" s="349">
        <v>6</v>
      </c>
      <c r="M55" s="350"/>
      <c r="N55" s="350"/>
      <c r="O55" s="461">
        <f t="shared" si="1"/>
        <v>2</v>
      </c>
      <c r="P55" s="349">
        <v>1</v>
      </c>
      <c r="Q55" s="350">
        <v>1</v>
      </c>
      <c r="R55" s="11"/>
      <c r="S55" s="351">
        <f t="shared" si="2"/>
        <v>0</v>
      </c>
      <c r="T55" s="463">
        <f t="shared" si="3"/>
        <v>15</v>
      </c>
    </row>
    <row r="56" spans="1:20" ht="12.75" customHeight="1">
      <c r="A56" s="440">
        <v>3</v>
      </c>
      <c r="B56" s="443" t="s">
        <v>87</v>
      </c>
      <c r="C56" s="451" t="s">
        <v>2</v>
      </c>
      <c r="D56" s="456">
        <v>22</v>
      </c>
      <c r="E56" s="439"/>
      <c r="F56" s="439">
        <v>10</v>
      </c>
      <c r="G56" s="439">
        <v>2</v>
      </c>
      <c r="H56" s="439"/>
      <c r="I56" s="446">
        <f t="shared" si="0"/>
        <v>10</v>
      </c>
      <c r="J56" s="454">
        <v>17</v>
      </c>
      <c r="K56" s="349"/>
      <c r="L56" s="349">
        <v>14</v>
      </c>
      <c r="M56" s="350">
        <v>1</v>
      </c>
      <c r="N56" s="350"/>
      <c r="O56" s="461">
        <f t="shared" si="1"/>
        <v>2</v>
      </c>
      <c r="P56" s="349">
        <v>4</v>
      </c>
      <c r="Q56" s="350">
        <v>3</v>
      </c>
      <c r="R56" s="11">
        <v>1</v>
      </c>
      <c r="S56" s="351">
        <f t="shared" si="2"/>
        <v>0</v>
      </c>
      <c r="T56" s="463">
        <f t="shared" si="3"/>
        <v>31</v>
      </c>
    </row>
    <row r="57" spans="1:20" ht="12.75" customHeight="1">
      <c r="A57" s="440">
        <v>18</v>
      </c>
      <c r="B57" s="443" t="s">
        <v>88</v>
      </c>
      <c r="C57" s="451" t="s">
        <v>4</v>
      </c>
      <c r="D57" s="454">
        <v>19</v>
      </c>
      <c r="E57" s="350"/>
      <c r="F57" s="350">
        <v>14</v>
      </c>
      <c r="G57" s="350">
        <v>3</v>
      </c>
      <c r="H57" s="350"/>
      <c r="I57" s="446">
        <f t="shared" si="0"/>
        <v>2</v>
      </c>
      <c r="J57" s="454">
        <v>9</v>
      </c>
      <c r="K57" s="349"/>
      <c r="L57" s="349">
        <v>6</v>
      </c>
      <c r="M57" s="350">
        <v>1</v>
      </c>
      <c r="N57" s="350"/>
      <c r="O57" s="461">
        <f t="shared" si="1"/>
        <v>2</v>
      </c>
      <c r="P57" s="349"/>
      <c r="Q57" s="350"/>
      <c r="R57" s="11"/>
      <c r="S57" s="351">
        <f t="shared" si="2"/>
        <v>0</v>
      </c>
      <c r="T57" s="463">
        <f t="shared" si="3"/>
        <v>24</v>
      </c>
    </row>
    <row r="58" spans="1:20" ht="12.75" customHeight="1">
      <c r="A58" s="440">
        <v>100</v>
      </c>
      <c r="B58" s="443" t="s">
        <v>155</v>
      </c>
      <c r="C58" s="451" t="s">
        <v>2</v>
      </c>
      <c r="D58" s="454">
        <v>5</v>
      </c>
      <c r="E58" s="350"/>
      <c r="F58" s="350">
        <v>3</v>
      </c>
      <c r="G58" s="350"/>
      <c r="H58" s="350"/>
      <c r="I58" s="446">
        <f t="shared" si="0"/>
        <v>2</v>
      </c>
      <c r="J58" s="454">
        <v>2</v>
      </c>
      <c r="K58" s="349"/>
      <c r="L58" s="349">
        <v>1</v>
      </c>
      <c r="M58" s="350">
        <v>1</v>
      </c>
      <c r="N58" s="350"/>
      <c r="O58" s="461">
        <f t="shared" si="1"/>
        <v>0</v>
      </c>
      <c r="P58" s="349">
        <v>2</v>
      </c>
      <c r="Q58" s="350">
        <v>1</v>
      </c>
      <c r="R58" s="11">
        <v>1</v>
      </c>
      <c r="S58" s="351">
        <f t="shared" si="2"/>
        <v>0</v>
      </c>
      <c r="T58" s="463">
        <f t="shared" si="3"/>
        <v>7</v>
      </c>
    </row>
    <row r="59" spans="1:20" ht="12.75" customHeight="1">
      <c r="A59" s="440">
        <v>38</v>
      </c>
      <c r="B59" s="443" t="s">
        <v>51</v>
      </c>
      <c r="C59" s="451" t="s">
        <v>1</v>
      </c>
      <c r="D59" s="454">
        <v>6</v>
      </c>
      <c r="E59" s="350"/>
      <c r="F59" s="350">
        <v>3</v>
      </c>
      <c r="G59" s="350">
        <v>1</v>
      </c>
      <c r="H59" s="350"/>
      <c r="I59" s="446">
        <f t="shared" si="0"/>
        <v>2</v>
      </c>
      <c r="J59" s="454">
        <v>2</v>
      </c>
      <c r="K59" s="349"/>
      <c r="L59" s="349">
        <v>1</v>
      </c>
      <c r="M59" s="350"/>
      <c r="N59" s="350"/>
      <c r="O59" s="461">
        <f t="shared" si="1"/>
        <v>1</v>
      </c>
      <c r="P59" s="349"/>
      <c r="Q59" s="350"/>
      <c r="R59" s="11"/>
      <c r="S59" s="351">
        <f t="shared" si="2"/>
        <v>0</v>
      </c>
      <c r="T59" s="463">
        <f t="shared" si="3"/>
        <v>5</v>
      </c>
    </row>
    <row r="60" spans="1:20" ht="12.75" customHeight="1">
      <c r="A60" s="440">
        <v>7</v>
      </c>
      <c r="B60" s="443" t="s">
        <v>52</v>
      </c>
      <c r="C60" s="451" t="s">
        <v>2</v>
      </c>
      <c r="D60" s="454">
        <v>12</v>
      </c>
      <c r="E60" s="350"/>
      <c r="F60" s="350">
        <v>6</v>
      </c>
      <c r="G60" s="350">
        <v>2</v>
      </c>
      <c r="H60" s="350">
        <v>1</v>
      </c>
      <c r="I60" s="446">
        <f t="shared" si="0"/>
        <v>3</v>
      </c>
      <c r="J60" s="454">
        <v>22</v>
      </c>
      <c r="K60" s="349"/>
      <c r="L60" s="349">
        <v>8</v>
      </c>
      <c r="M60" s="350">
        <v>4</v>
      </c>
      <c r="N60" s="350">
        <v>1</v>
      </c>
      <c r="O60" s="461">
        <f t="shared" si="1"/>
        <v>9</v>
      </c>
      <c r="P60" s="349">
        <v>3</v>
      </c>
      <c r="Q60" s="444"/>
      <c r="R60" s="11">
        <v>2</v>
      </c>
      <c r="S60" s="351">
        <f t="shared" si="2"/>
        <v>1</v>
      </c>
      <c r="T60" s="463">
        <f t="shared" si="3"/>
        <v>24</v>
      </c>
    </row>
    <row r="61" spans="1:20" ht="12.75" customHeight="1">
      <c r="A61" s="440">
        <v>11</v>
      </c>
      <c r="B61" s="443" t="s">
        <v>53</v>
      </c>
      <c r="C61" s="451" t="s">
        <v>3</v>
      </c>
      <c r="D61" s="454">
        <v>66</v>
      </c>
      <c r="E61" s="350"/>
      <c r="F61" s="350">
        <v>66</v>
      </c>
      <c r="G61" s="350"/>
      <c r="H61" s="350"/>
      <c r="I61" s="446">
        <f t="shared" si="0"/>
        <v>0</v>
      </c>
      <c r="J61" s="454">
        <v>11</v>
      </c>
      <c r="K61" s="349"/>
      <c r="L61" s="349">
        <v>11</v>
      </c>
      <c r="M61" s="350"/>
      <c r="N61" s="350"/>
      <c r="O61" s="461">
        <f t="shared" si="1"/>
        <v>0</v>
      </c>
      <c r="P61" s="450">
        <v>2</v>
      </c>
      <c r="Q61" s="350">
        <v>2</v>
      </c>
      <c r="R61" s="11"/>
      <c r="S61" s="351">
        <f t="shared" si="2"/>
        <v>0</v>
      </c>
      <c r="T61" s="463">
        <f t="shared" si="3"/>
        <v>79</v>
      </c>
    </row>
    <row r="62" spans="1:20" ht="12.75" customHeight="1">
      <c r="A62" s="440">
        <v>26</v>
      </c>
      <c r="B62" s="443" t="s">
        <v>54</v>
      </c>
      <c r="C62" s="451" t="s">
        <v>3</v>
      </c>
      <c r="D62" s="456">
        <v>54</v>
      </c>
      <c r="E62" s="439"/>
      <c r="F62" s="439">
        <v>35</v>
      </c>
      <c r="G62" s="439">
        <v>16</v>
      </c>
      <c r="H62" s="439"/>
      <c r="I62" s="446">
        <f t="shared" si="0"/>
        <v>3</v>
      </c>
      <c r="J62" s="456">
        <v>20</v>
      </c>
      <c r="K62" s="450"/>
      <c r="L62" s="450">
        <v>17</v>
      </c>
      <c r="M62" s="439">
        <v>3</v>
      </c>
      <c r="N62" s="439"/>
      <c r="O62" s="461">
        <f t="shared" si="1"/>
        <v>0</v>
      </c>
      <c r="P62" s="349">
        <v>2</v>
      </c>
      <c r="Q62" s="350">
        <v>1</v>
      </c>
      <c r="R62" s="11">
        <v>1</v>
      </c>
      <c r="S62" s="351">
        <f t="shared" si="2"/>
        <v>0</v>
      </c>
      <c r="T62" s="463">
        <f t="shared" si="3"/>
        <v>73</v>
      </c>
    </row>
    <row r="63" spans="1:20" ht="12.75" customHeight="1">
      <c r="A63" s="440">
        <v>64</v>
      </c>
      <c r="B63" s="443" t="s">
        <v>55</v>
      </c>
      <c r="C63" s="451" t="s">
        <v>4</v>
      </c>
      <c r="D63" s="454">
        <v>12</v>
      </c>
      <c r="E63" s="350"/>
      <c r="F63" s="350">
        <v>12</v>
      </c>
      <c r="G63" s="350"/>
      <c r="H63" s="350"/>
      <c r="I63" s="446">
        <f t="shared" si="0"/>
        <v>0</v>
      </c>
      <c r="J63" s="454">
        <v>7</v>
      </c>
      <c r="K63" s="349"/>
      <c r="L63" s="349">
        <v>5</v>
      </c>
      <c r="M63" s="350"/>
      <c r="N63" s="350"/>
      <c r="O63" s="461">
        <f t="shared" si="1"/>
        <v>2</v>
      </c>
      <c r="P63" s="349">
        <v>1</v>
      </c>
      <c r="Q63" s="350">
        <v>1</v>
      </c>
      <c r="R63" s="11"/>
      <c r="S63" s="351">
        <f t="shared" si="2"/>
        <v>0</v>
      </c>
      <c r="T63" s="463">
        <f t="shared" si="3"/>
        <v>18</v>
      </c>
    </row>
    <row r="64" spans="1:20" ht="12.75" customHeight="1">
      <c r="A64" s="440">
        <v>12</v>
      </c>
      <c r="B64" s="443" t="s">
        <v>56</v>
      </c>
      <c r="C64" s="451" t="s">
        <v>3</v>
      </c>
      <c r="D64" s="456">
        <v>42</v>
      </c>
      <c r="E64" s="439"/>
      <c r="F64" s="439">
        <v>39</v>
      </c>
      <c r="G64" s="439">
        <v>1</v>
      </c>
      <c r="H64" s="439"/>
      <c r="I64" s="446">
        <f t="shared" si="0"/>
        <v>2</v>
      </c>
      <c r="J64" s="454">
        <v>14</v>
      </c>
      <c r="K64" s="349"/>
      <c r="L64" s="349">
        <v>14</v>
      </c>
      <c r="M64" s="350"/>
      <c r="N64" s="350"/>
      <c r="O64" s="461">
        <f t="shared" si="1"/>
        <v>0</v>
      </c>
      <c r="P64" s="349">
        <v>1</v>
      </c>
      <c r="Q64" s="350">
        <v>1</v>
      </c>
      <c r="R64" s="11"/>
      <c r="S64" s="351">
        <f t="shared" si="2"/>
        <v>0</v>
      </c>
      <c r="T64" s="463">
        <f t="shared" si="3"/>
        <v>55</v>
      </c>
    </row>
    <row r="65" spans="1:20" ht="12.75" customHeight="1">
      <c r="A65" s="440">
        <v>34</v>
      </c>
      <c r="B65" s="443" t="s">
        <v>57</v>
      </c>
      <c r="C65" s="451" t="s">
        <v>1</v>
      </c>
      <c r="D65" s="454">
        <v>24</v>
      </c>
      <c r="E65" s="350"/>
      <c r="F65" s="350">
        <v>19</v>
      </c>
      <c r="G65" s="350">
        <v>1</v>
      </c>
      <c r="H65" s="350"/>
      <c r="I65" s="446">
        <f t="shared" si="0"/>
        <v>4</v>
      </c>
      <c r="J65" s="454">
        <v>30</v>
      </c>
      <c r="K65" s="349"/>
      <c r="L65" s="349">
        <v>25</v>
      </c>
      <c r="M65" s="350">
        <v>3</v>
      </c>
      <c r="N65" s="350"/>
      <c r="O65" s="461">
        <f t="shared" si="1"/>
        <v>2</v>
      </c>
      <c r="P65" s="349">
        <v>3</v>
      </c>
      <c r="Q65" s="350">
        <v>2</v>
      </c>
      <c r="R65" s="11">
        <v>1</v>
      </c>
      <c r="S65" s="351">
        <f t="shared" si="2"/>
        <v>0</v>
      </c>
      <c r="T65" s="463">
        <f t="shared" si="3"/>
        <v>51</v>
      </c>
    </row>
    <row r="66" spans="1:20" ht="12.75" customHeight="1">
      <c r="A66" s="440">
        <v>33</v>
      </c>
      <c r="B66" s="443" t="s">
        <v>58</v>
      </c>
      <c r="C66" s="451" t="s">
        <v>2</v>
      </c>
      <c r="D66" s="454">
        <v>25</v>
      </c>
      <c r="E66" s="350"/>
      <c r="F66" s="350">
        <v>22</v>
      </c>
      <c r="G66" s="350">
        <v>1</v>
      </c>
      <c r="H66" s="350"/>
      <c r="I66" s="446">
        <f t="shared" si="0"/>
        <v>2</v>
      </c>
      <c r="J66" s="454">
        <v>43</v>
      </c>
      <c r="K66" s="349"/>
      <c r="L66" s="349">
        <v>38</v>
      </c>
      <c r="M66" s="350">
        <v>4</v>
      </c>
      <c r="N66" s="350"/>
      <c r="O66" s="461">
        <f t="shared" si="1"/>
        <v>1</v>
      </c>
      <c r="P66" s="349">
        <v>9</v>
      </c>
      <c r="Q66" s="350">
        <v>8</v>
      </c>
      <c r="R66" s="11"/>
      <c r="S66" s="351">
        <f t="shared" si="2"/>
        <v>1</v>
      </c>
      <c r="T66" s="463">
        <f t="shared" si="3"/>
        <v>73</v>
      </c>
    </row>
    <row r="67" spans="1:20" ht="12.75" customHeight="1">
      <c r="A67" s="440">
        <v>23</v>
      </c>
      <c r="B67" s="443" t="s">
        <v>59</v>
      </c>
      <c r="C67" s="451" t="s">
        <v>3</v>
      </c>
      <c r="D67" s="454">
        <v>49</v>
      </c>
      <c r="E67" s="350"/>
      <c r="F67" s="350">
        <v>44</v>
      </c>
      <c r="G67" s="350"/>
      <c r="H67" s="350"/>
      <c r="I67" s="446">
        <f t="shared" si="0"/>
        <v>5</v>
      </c>
      <c r="J67" s="454">
        <v>26</v>
      </c>
      <c r="K67" s="349"/>
      <c r="L67" s="349">
        <v>24</v>
      </c>
      <c r="M67" s="350">
        <v>1</v>
      </c>
      <c r="N67" s="350"/>
      <c r="O67" s="461">
        <f t="shared" si="1"/>
        <v>1</v>
      </c>
      <c r="P67" s="349">
        <v>5</v>
      </c>
      <c r="Q67" s="350">
        <v>5</v>
      </c>
      <c r="R67" s="11"/>
      <c r="S67" s="351">
        <f t="shared" si="2"/>
        <v>0</v>
      </c>
      <c r="T67" s="463">
        <f t="shared" si="3"/>
        <v>74</v>
      </c>
    </row>
    <row r="68" spans="1:20" ht="12.75" customHeight="1">
      <c r="A68" s="440">
        <v>78</v>
      </c>
      <c r="B68" s="443" t="s">
        <v>60</v>
      </c>
      <c r="C68" s="451" t="s">
        <v>3</v>
      </c>
      <c r="D68" s="456">
        <v>26</v>
      </c>
      <c r="E68" s="439">
        <v>1</v>
      </c>
      <c r="F68" s="439">
        <v>15</v>
      </c>
      <c r="G68" s="439">
        <v>9</v>
      </c>
      <c r="H68" s="439"/>
      <c r="I68" s="446">
        <f t="shared" si="0"/>
        <v>1</v>
      </c>
      <c r="J68" s="454">
        <v>14</v>
      </c>
      <c r="K68" s="349"/>
      <c r="L68" s="349">
        <v>9</v>
      </c>
      <c r="M68" s="350">
        <v>3</v>
      </c>
      <c r="N68" s="350"/>
      <c r="O68" s="461">
        <f t="shared" si="1"/>
        <v>2</v>
      </c>
      <c r="P68" s="349">
        <v>2</v>
      </c>
      <c r="Q68" s="350">
        <v>1</v>
      </c>
      <c r="R68" s="11">
        <v>1</v>
      </c>
      <c r="S68" s="351">
        <f t="shared" si="2"/>
        <v>0</v>
      </c>
      <c r="T68" s="463">
        <f>D68+J68+P68-I68-O68-S68-E68</f>
        <v>38</v>
      </c>
    </row>
    <row r="69" spans="1:20" ht="12.75" customHeight="1">
      <c r="A69" s="440">
        <v>48</v>
      </c>
      <c r="B69" s="443" t="s">
        <v>61</v>
      </c>
      <c r="C69" s="451" t="s">
        <v>2</v>
      </c>
      <c r="D69" s="454">
        <v>18</v>
      </c>
      <c r="E69" s="350"/>
      <c r="F69" s="350">
        <v>11</v>
      </c>
      <c r="G69" s="350">
        <v>6</v>
      </c>
      <c r="H69" s="350"/>
      <c r="I69" s="446">
        <f t="shared" si="0"/>
        <v>1</v>
      </c>
      <c r="J69" s="454">
        <v>22</v>
      </c>
      <c r="K69" s="349"/>
      <c r="L69" s="349">
        <v>3</v>
      </c>
      <c r="M69" s="350">
        <v>16</v>
      </c>
      <c r="N69" s="350"/>
      <c r="O69" s="461">
        <f t="shared" si="1"/>
        <v>3</v>
      </c>
      <c r="P69" s="349">
        <v>2</v>
      </c>
      <c r="Q69" s="350"/>
      <c r="R69" s="11">
        <v>1</v>
      </c>
      <c r="S69" s="351">
        <f t="shared" si="2"/>
        <v>1</v>
      </c>
      <c r="T69" s="463">
        <f t="shared" si="3"/>
        <v>37</v>
      </c>
    </row>
    <row r="70" spans="1:20" ht="12.75" customHeight="1">
      <c r="A70" s="440">
        <v>67</v>
      </c>
      <c r="B70" s="443" t="s">
        <v>62</v>
      </c>
      <c r="C70" s="451" t="s">
        <v>2</v>
      </c>
      <c r="D70" s="454">
        <v>17</v>
      </c>
      <c r="E70" s="350"/>
      <c r="F70" s="350">
        <v>15</v>
      </c>
      <c r="G70" s="350"/>
      <c r="H70" s="350"/>
      <c r="I70" s="446">
        <f t="shared" si="0"/>
        <v>2</v>
      </c>
      <c r="J70" s="454">
        <v>15</v>
      </c>
      <c r="K70" s="349"/>
      <c r="L70" s="349">
        <v>13</v>
      </c>
      <c r="M70" s="350"/>
      <c r="N70" s="350"/>
      <c r="O70" s="461">
        <f t="shared" si="1"/>
        <v>2</v>
      </c>
      <c r="P70" s="349">
        <v>2</v>
      </c>
      <c r="Q70" s="350">
        <v>2</v>
      </c>
      <c r="R70" s="11"/>
      <c r="S70" s="351">
        <f t="shared" si="2"/>
        <v>0</v>
      </c>
      <c r="T70" s="463">
        <f t="shared" si="3"/>
        <v>30</v>
      </c>
    </row>
    <row r="71" spans="1:20" ht="12.75" customHeight="1">
      <c r="A71" s="440">
        <v>32</v>
      </c>
      <c r="B71" s="443" t="s">
        <v>64</v>
      </c>
      <c r="C71" s="451" t="s">
        <v>1</v>
      </c>
      <c r="D71" s="454">
        <v>20</v>
      </c>
      <c r="E71" s="350"/>
      <c r="F71" s="350">
        <v>13</v>
      </c>
      <c r="G71" s="350"/>
      <c r="H71" s="350"/>
      <c r="I71" s="446">
        <f t="shared" si="0"/>
        <v>7</v>
      </c>
      <c r="J71" s="454">
        <v>15</v>
      </c>
      <c r="K71" s="349"/>
      <c r="L71" s="349">
        <v>12</v>
      </c>
      <c r="M71" s="350"/>
      <c r="N71" s="350"/>
      <c r="O71" s="461">
        <f t="shared" si="1"/>
        <v>3</v>
      </c>
      <c r="P71" s="349">
        <v>2</v>
      </c>
      <c r="Q71" s="350"/>
      <c r="R71" s="11">
        <v>2</v>
      </c>
      <c r="S71" s="351">
        <f t="shared" si="2"/>
        <v>0</v>
      </c>
      <c r="T71" s="463">
        <f t="shared" si="3"/>
        <v>27</v>
      </c>
    </row>
    <row r="72" spans="1:20" ht="12.75" customHeight="1">
      <c r="A72" s="440">
        <v>72</v>
      </c>
      <c r="B72" s="443" t="s">
        <v>63</v>
      </c>
      <c r="C72" s="451" t="s">
        <v>2</v>
      </c>
      <c r="D72" s="454">
        <v>12</v>
      </c>
      <c r="E72" s="350"/>
      <c r="F72" s="350">
        <v>7</v>
      </c>
      <c r="G72" s="350">
        <v>2</v>
      </c>
      <c r="H72" s="350"/>
      <c r="I72" s="446">
        <f t="shared" si="0"/>
        <v>3</v>
      </c>
      <c r="J72" s="454">
        <v>20</v>
      </c>
      <c r="K72" s="349"/>
      <c r="L72" s="349">
        <v>19</v>
      </c>
      <c r="M72" s="350"/>
      <c r="N72" s="350"/>
      <c r="O72" s="461">
        <f t="shared" si="1"/>
        <v>1</v>
      </c>
      <c r="P72" s="349">
        <v>8</v>
      </c>
      <c r="Q72" s="350">
        <v>8</v>
      </c>
      <c r="R72" s="11"/>
      <c r="S72" s="351">
        <f t="shared" si="2"/>
        <v>0</v>
      </c>
      <c r="T72" s="463">
        <f t="shared" si="3"/>
        <v>36</v>
      </c>
    </row>
    <row r="73" spans="1:20" ht="12.75" customHeight="1" thickBot="1">
      <c r="A73" s="345">
        <v>85</v>
      </c>
      <c r="B73" s="443" t="s">
        <v>65</v>
      </c>
      <c r="C73" s="451" t="s">
        <v>3</v>
      </c>
      <c r="D73" s="457">
        <v>22</v>
      </c>
      <c r="E73" s="362"/>
      <c r="F73" s="362">
        <v>1</v>
      </c>
      <c r="G73" s="362">
        <v>19</v>
      </c>
      <c r="H73" s="362"/>
      <c r="I73" s="446">
        <f t="shared" si="0"/>
        <v>2</v>
      </c>
      <c r="J73" s="457">
        <v>15</v>
      </c>
      <c r="K73" s="361"/>
      <c r="L73" s="361">
        <v>5</v>
      </c>
      <c r="M73" s="362">
        <v>8</v>
      </c>
      <c r="N73" s="362"/>
      <c r="O73" s="461">
        <f t="shared" si="1"/>
        <v>2</v>
      </c>
      <c r="P73" s="349">
        <v>2</v>
      </c>
      <c r="Q73" s="350">
        <v>1</v>
      </c>
      <c r="R73" s="2">
        <v>1</v>
      </c>
      <c r="S73" s="351">
        <f t="shared" si="2"/>
        <v>0</v>
      </c>
      <c r="T73" s="463">
        <f t="shared" si="3"/>
        <v>35</v>
      </c>
    </row>
    <row r="74" spans="1:20" ht="12.75" customHeight="1" thickBot="1">
      <c r="A74" s="364"/>
      <c r="B74" s="211" t="s">
        <v>90</v>
      </c>
      <c r="C74" s="448"/>
      <c r="D74" s="449">
        <f>SUM(D11:D73)</f>
        <v>1658</v>
      </c>
      <c r="E74" s="449">
        <f aca="true" t="shared" si="4" ref="E74:T74">SUM(E11:E73)</f>
        <v>1</v>
      </c>
      <c r="F74" s="449">
        <f t="shared" si="4"/>
        <v>1202</v>
      </c>
      <c r="G74" s="449">
        <f t="shared" si="4"/>
        <v>261</v>
      </c>
      <c r="H74" s="449">
        <f t="shared" si="4"/>
        <v>2</v>
      </c>
      <c r="I74" s="449">
        <f t="shared" si="4"/>
        <v>192</v>
      </c>
      <c r="J74" s="449">
        <f t="shared" si="4"/>
        <v>1003</v>
      </c>
      <c r="K74" s="449">
        <f>SUM(K11:K73)</f>
        <v>1</v>
      </c>
      <c r="L74" s="449">
        <f>SUM(L11:L73)</f>
        <v>705</v>
      </c>
      <c r="M74" s="449">
        <f t="shared" si="4"/>
        <v>187</v>
      </c>
      <c r="N74" s="449">
        <f t="shared" si="4"/>
        <v>5</v>
      </c>
      <c r="O74" s="449">
        <f t="shared" si="4"/>
        <v>105</v>
      </c>
      <c r="P74" s="449">
        <f t="shared" si="4"/>
        <v>183</v>
      </c>
      <c r="Q74" s="449">
        <f t="shared" si="4"/>
        <v>124</v>
      </c>
      <c r="R74" s="449">
        <f t="shared" si="4"/>
        <v>43</v>
      </c>
      <c r="S74" s="462">
        <f t="shared" si="4"/>
        <v>16</v>
      </c>
      <c r="T74" s="464">
        <f t="shared" si="4"/>
        <v>2529</v>
      </c>
    </row>
    <row r="75" spans="1:20" ht="12.75" customHeight="1">
      <c r="A75" s="379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</row>
    <row r="76" spans="1:20" ht="12.75" customHeight="1">
      <c r="A76" s="379"/>
      <c r="B76" s="379" t="s">
        <v>93</v>
      </c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 t="s">
        <v>164</v>
      </c>
      <c r="S76" s="379"/>
      <c r="T76" s="379"/>
    </row>
    <row r="77" spans="1:20" ht="12.75" customHeight="1">
      <c r="A77" s="379"/>
      <c r="B77" s="1" t="s">
        <v>131</v>
      </c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</row>
    <row r="78" spans="1:20" ht="12.75" customHeight="1">
      <c r="A78" s="379"/>
      <c r="B78" s="1" t="s">
        <v>132</v>
      </c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</row>
    <row r="79" spans="1:20" ht="12.75" customHeight="1">
      <c r="A79" s="379"/>
      <c r="B79" s="1" t="s">
        <v>133</v>
      </c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</row>
  </sheetData>
  <sheetProtection password="9DB4" sheet="1" objects="1" scenarios="1"/>
  <mergeCells count="13">
    <mergeCell ref="A5:Q5"/>
    <mergeCell ref="A1:T1"/>
    <mergeCell ref="A2:T2"/>
    <mergeCell ref="A3:T3"/>
    <mergeCell ref="A6:T6"/>
    <mergeCell ref="A8:A10"/>
    <mergeCell ref="B8:B10"/>
    <mergeCell ref="C8:C10"/>
    <mergeCell ref="D9:I9"/>
    <mergeCell ref="J9:O9"/>
    <mergeCell ref="P9:S9"/>
    <mergeCell ref="T8:T10"/>
    <mergeCell ref="D8:S8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imdiniz</dc:creator>
  <cp:keywords/>
  <dc:description/>
  <cp:lastModifiedBy>imdiniz</cp:lastModifiedBy>
  <cp:lastPrinted>2007-08-29T19:25:44Z</cp:lastPrinted>
  <dcterms:created xsi:type="dcterms:W3CDTF">2007-08-13T19:31:05Z</dcterms:created>
  <dcterms:modified xsi:type="dcterms:W3CDTF">2011-06-16T14:58:26Z</dcterms:modified>
  <cp:category/>
  <cp:version/>
  <cp:contentType/>
  <cp:contentStatus/>
</cp:coreProperties>
</file>